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5360" windowHeight="7860"/>
  </bookViews>
  <sheets>
    <sheet name="Лист1" sheetId="1" r:id="rId1"/>
  </sheets>
  <definedNames>
    <definedName name="_xlnm.Print_Titles" localSheetId="0">Лист1!$8:$10</definedName>
    <definedName name="_xlnm.Print_Area" localSheetId="0">Лист1!$A$1:$J$101</definedName>
  </definedNames>
  <calcPr calcId="144525"/>
</workbook>
</file>

<file path=xl/calcChain.xml><?xml version="1.0" encoding="utf-8"?>
<calcChain xmlns="http://schemas.openxmlformats.org/spreadsheetml/2006/main">
  <c r="I16" i="1" l="1"/>
  <c r="I17" i="1"/>
  <c r="I36" i="1"/>
  <c r="I61" i="1"/>
  <c r="I66" i="1"/>
  <c r="I12" i="1"/>
  <c r="I11" i="1" s="1"/>
  <c r="K97" i="1" l="1"/>
  <c r="K96" i="1" l="1"/>
  <c r="K95" i="1"/>
  <c r="K94" i="1"/>
  <c r="K93" i="1"/>
  <c r="K92" i="1"/>
  <c r="K91" i="1"/>
  <c r="K90" i="1"/>
  <c r="K89" i="1"/>
  <c r="I79" i="1"/>
  <c r="I86" i="1"/>
  <c r="I62" i="1"/>
  <c r="I47" i="1"/>
  <c r="I98" i="1" l="1"/>
  <c r="J65" i="1"/>
  <c r="K87" i="1"/>
  <c r="K86" i="1"/>
  <c r="K85" i="1"/>
  <c r="K84" i="1"/>
  <c r="K83" i="1"/>
  <c r="K82" i="1"/>
  <c r="K81" i="1"/>
  <c r="K80" i="1"/>
  <c r="K79" i="1"/>
  <c r="I40" i="1"/>
  <c r="K88" i="1"/>
  <c r="K78" i="1"/>
  <c r="K77" i="1"/>
  <c r="K76" i="1"/>
  <c r="K75" i="1"/>
  <c r="K74" i="1"/>
  <c r="K73" i="1"/>
  <c r="K72" i="1"/>
  <c r="K71" i="1"/>
  <c r="K70" i="1"/>
  <c r="K69" i="1"/>
  <c r="K68" i="1"/>
  <c r="K67" i="1"/>
  <c r="K65" i="1"/>
  <c r="K57" i="1"/>
  <c r="K54" i="1"/>
  <c r="K41" i="1"/>
  <c r="K35" i="1"/>
  <c r="K34" i="1"/>
  <c r="K33" i="1"/>
  <c r="K32" i="1"/>
  <c r="K31" i="1"/>
  <c r="K30" i="1"/>
  <c r="K29" i="1"/>
  <c r="K28" i="1"/>
  <c r="K27" i="1"/>
  <c r="K26" i="1"/>
  <c r="K25" i="1"/>
  <c r="K24" i="1"/>
  <c r="K23" i="1"/>
  <c r="K22" i="1"/>
  <c r="K21" i="1"/>
  <c r="K20" i="1"/>
  <c r="K19" i="1"/>
  <c r="K18" i="1"/>
  <c r="I60" i="1"/>
  <c r="I56" i="1" s="1"/>
  <c r="K56" i="1" s="1"/>
  <c r="K60" i="1" l="1"/>
  <c r="I15" i="1"/>
  <c r="I99" i="1" s="1"/>
  <c r="K40" i="1"/>
  <c r="K98" i="1"/>
  <c r="K66" i="1" l="1"/>
  <c r="K36" i="1"/>
  <c r="K99" i="1"/>
  <c r="K61" i="1"/>
</calcChain>
</file>

<file path=xl/sharedStrings.xml><?xml version="1.0" encoding="utf-8"?>
<sst xmlns="http://schemas.openxmlformats.org/spreadsheetml/2006/main" count="147" uniqueCount="128">
  <si>
    <t>Додаток 6</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</si>
  <si>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</si>
  <si>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</si>
  <si>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</si>
  <si>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</si>
  <si>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</si>
  <si>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об’єкта будівництва/вид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</si>
  <si>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</si>
  <si>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</si>
  <si>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</si>
  <si>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</si>
  <si>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</si>
  <si>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0600000</t>
  </si>
  <si>
    <t>06</t>
  </si>
  <si>
    <t>37</t>
  </si>
  <si>
    <t>9770</t>
  </si>
  <si>
    <t>0180</t>
  </si>
  <si>
    <t xml:space="preserve">Інші субвенції з місцевого бюджету </t>
  </si>
  <si>
    <t>Х</t>
  </si>
  <si>
    <t>УСЬОГО</t>
  </si>
  <si>
    <t>КЗ "Броварський районний будинок культури"</t>
  </si>
  <si>
    <t>0610000</t>
  </si>
  <si>
    <t>Управління фінансів Броварської районної державної адміністраці</t>
  </si>
  <si>
    <t>Розподіл коштів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2020 році</t>
  </si>
  <si>
    <t>ГОЛОВА РАДИ</t>
  </si>
  <si>
    <t>С.ГРИШКО</t>
  </si>
  <si>
    <t>Відділ освіти, культури, молоді та спорту Броварської районної державної адміністрації</t>
  </si>
  <si>
    <t>0617321</t>
  </si>
  <si>
    <t>0617324</t>
  </si>
  <si>
    <t>Будівництво освітніх установ та закладів</t>
  </si>
  <si>
    <t>Будівництво установ та закладів культури</t>
  </si>
  <si>
    <t>0443</t>
  </si>
  <si>
    <t>Реконструкція очисних споруд господарсько-побутової каналізації  с. Княжичі Броварського району Київської області (співфінансувааня обласної програми "Питна вода Київщини на 2017-2020 роки)</t>
  </si>
  <si>
    <t>Капітальний ремонт будинку культури (приміщення комунальної власності територіальної громади с. Богданівка і с. Залісся) з улаштуванням мереж електропостачання, каналізації, внутрішніх опорядкувальних робіт по вул. Леніна (Б. Хмельницького), 219 у с. Богданівка Броварського району</t>
  </si>
  <si>
    <t>Капітальний ремонт системи опалення Красилівської ЗОШ І-ІІІ ступенів в с.Красилівка Броварського району Київської області</t>
  </si>
  <si>
    <t>Капітальний ремонт спортивного залу в Требухівській ЗОШ І-ІІІ ступенів за адресою вул. Броварська, 16 с. Требухів Броварського району Київської області</t>
  </si>
  <si>
    <t>Капітальний ремонт будівлі Гоголівського ОНЗ с. Гоголів Броварського району Київської області</t>
  </si>
  <si>
    <t>Капітальний ремонт системи опалення будівлі дитячого садка в с. Рожівка по вул. Слави, 17 Броварського району</t>
  </si>
  <si>
    <t>Капітальний ремонт вуличного освітлення вулиць Київська, Чернігівська, Центральна, Галини Козюби, Глибочицька, Партизана Стригуна, Шевченка та Лісова в с. Кулаженці Броварського району Київської області</t>
  </si>
  <si>
    <t>Улаштування щебеневого покриття по вул. Михайлівська с. Світильня Броварського району Київської області. Капітальний ремонт</t>
  </si>
  <si>
    <t>Капітальний ремонт даху будівлі Калинівської ЗОШ І-ІІІ ступенів за адресою: вул. Шкільна ,8 смт Калинівка Броварського району</t>
  </si>
  <si>
    <t xml:space="preserve">Капітальний ремонт покриття проїзної частини проїзду по Ратушного в с. Погреби Броварського району </t>
  </si>
  <si>
    <t>Капітальний ремонт вул Партизанська с. Рожни Броварського району</t>
  </si>
  <si>
    <t>Проект "Утеплення Погребської загальноосвітньої школи 1-ІІІ ступенів по вул. Соборна,7 в с. Погреби Броварського району Київської області</t>
  </si>
  <si>
    <t>Капітальний ремонт будинку культури с. Плоске Броварського району Київської області</t>
  </si>
  <si>
    <t>Капітальний ремонт системи опалення в Русанівському НВК "ЗОШ І-ІІІ ст. ДНЗ" за адресою вул. Шкільна, 105 с. Русанів Броварського району Київської області</t>
  </si>
  <si>
    <t>Проект "Капітальний ремонт системи опалення в Русанівському НВК "ЗОШ І-ІІІ ст. ДНЗ" за адресою вул. Шкільна, 105 с. Русанів Броварського району Київської області"</t>
  </si>
  <si>
    <t>Броварська районна державна адміністрація</t>
  </si>
  <si>
    <t>02</t>
  </si>
  <si>
    <t>020000</t>
  </si>
  <si>
    <t>021000</t>
  </si>
  <si>
    <t>0212010</t>
  </si>
  <si>
    <t>0731</t>
  </si>
  <si>
    <t>Багатопрофільна стаціонарна медична допомога населенню</t>
  </si>
  <si>
    <t>Капітальний ремонт першого поверху інфекційного відділення КНП «Броварська багатопрофільна клінічна лікарня» Броварської міської ради Київської області за адресою: вул. Шевченка, 14, м. Бровари Київської області</t>
  </si>
  <si>
    <t>Проект "Капітальний ремонт системи пожежогасіння та оповіщення Требухівської ЗОШ І-ІІІ ступенів с. Требухів Броварського району Київської області</t>
  </si>
  <si>
    <t>Проект "Капітальний ремонт системи пожежогасіння та оповіщення Богданівського НВО с.Богданівка Броварського району Київської області</t>
  </si>
  <si>
    <t>Проект "Капітальний ремонт системи пожежогасіння та оповіщення Гоголівського ОНЗ с.Гоголів Броварського району Київської області</t>
  </si>
  <si>
    <t>Проект "Капітальний ремонт системи пожежогасіння та оповіщення філії Гоголівського ОНЗ с.Гоголів Броварського району Київської області</t>
  </si>
  <si>
    <t>Проект "Капітальний ремонт системи пожежогасіння та оповіщення філії Зазимського НВК с.Зазимя Броварського району Київської області</t>
  </si>
  <si>
    <t>Проект "Капітальний ремонт системи пожежогасіння та оповіщення філії Калинівської ЗОШ  смт.Калинівка Броварського району Київської області</t>
  </si>
  <si>
    <t>Проект "Капітальний ремонт системи пожежогасіння та оповіщення філії Рожнівського НВК с. Рожни Броварського району Київської області</t>
  </si>
  <si>
    <t>Проект "Капітальний ремонт системи пожежогасіння та оповіщення філії Літківського НВО (школа) с. Літки Броварського району Київської області</t>
  </si>
  <si>
    <t>Проект "Капітальний ремонт системи пожежогасіння та оповіщення філії Літківського НВО (ДНЗ) с. Літки Броварського району Київської області</t>
  </si>
  <si>
    <t>Проект "Капітальний ремонт системи пожежогасіння та оповіщення філії Пухівської  ЗОШ  с. Пухівка Броварського району Київської області</t>
  </si>
  <si>
    <t>"Капітальний ремонт системи пожежогасіння та оповіщення Требухівської ЗОШ І-ІІІ ступенів с. Требухів Броварського району Київської області</t>
  </si>
  <si>
    <t xml:space="preserve"> "Капітальний ремонт системи пожежогасіння та оповіщення Богданівського НВО с.Богданівка Броварського району Київської області</t>
  </si>
  <si>
    <t>"Капітальний ремонт системи пожежогасіння та оповіщення Гоголівського ОНЗ с.Гоголів Броварського району Київської області</t>
  </si>
  <si>
    <t>"Капітальний ремонт системи пожежогасіння та оповіщення філії Гоголівського ОНЗ с.Гоголів Броварського району Київської області</t>
  </si>
  <si>
    <t>"Капітальний ремонт системи пожежогасіння та оповіщення філії Зазимського НВК с.Зазимя Броварського району Київської області</t>
  </si>
  <si>
    <t xml:space="preserve"> "Капітальний ремонт системи пожежогасіння та оповіщення філії Рожнівського НВК с. Рожни Броварського району Київської області</t>
  </si>
  <si>
    <t>"Капітальний ремонт санвузлів Требухвської ЗОШ с. Требухів Броварського району Київської області</t>
  </si>
  <si>
    <t>"Капітальний ремонт санвузлів Калинівської ЗОШ смт. Калинівка Броварського району Київської області</t>
  </si>
  <si>
    <t>Надання загальної середньої освіти закладами загальної середньої освіти (у тому числі з дошкільними підрозділами (відділеннями, групами))</t>
  </si>
  <si>
    <t>0921</t>
  </si>
  <si>
    <t>Капітальний ремонт дороги по вул. Гайова в селі Богданівка Броварського району Київської області</t>
  </si>
  <si>
    <t>Капітальний ремонт дорожнього покриття проїзної частини вул Мічуріна ( на ділянці від вул Мічуріна до провул Центральна) с.Красилівка</t>
  </si>
  <si>
    <t>Капітальний ремонт класів Красилівської ЗОШ І-ІІІ ступенів в с.Красилівка Броварського району Київської області</t>
  </si>
  <si>
    <t>Капітальний ремонт дорожнього покриття частини вул. Пушкіна (від вул. Свободи до провулку І.Франка) в с. Рожни  Броварського  району Київської області</t>
  </si>
  <si>
    <t>Капітальний ремонт огорожи  ДНЗ "Півник" с. Богданівка Броварського району Київської області</t>
  </si>
  <si>
    <t>Капітальний ремонт дорожнього покриття проїзної частини вул. Чкалова в с. Гоголів Броварського району Київської області</t>
  </si>
  <si>
    <t>Виготовлення проекту "Капітальний ремонт фасаду в Русанівському НВК "ЗОШ І-Ш ст. ДНЗ"за адресою вул. Київська,105 в с.Русанів Броварського району Куиївської області"</t>
  </si>
  <si>
    <t xml:space="preserve">Капітальний ремонт дорожнього покриття  по вулиці Чернігівська в с. Кулаженці Броварського району Київської області </t>
  </si>
  <si>
    <t>Капітальний ремонт приміщень будинку культури с. Плоске Броварського району Київської області</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</si>
  <si>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</si>
  <si>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</si>
  <si>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Капітальний ремонт тротуарного покриття на територіі ДНЗ "Півник" с. Богданівка Броварського району Київської області</t>
  </si>
  <si>
    <t>Капітальний ремонт класів Калинівської ЗОШ І-ІІІ ступенів смт Калинівка Броварського району Київської області</t>
  </si>
  <si>
    <t>Реконструкція системи газопотачання будинку культури с.Гоголів Броварського району Київської області</t>
  </si>
  <si>
    <t xml:space="preserve">Капремонт опалення та підлоги Погребського навчально-виховного обєднання Броварського району Київської області с. Погреби Броварського району Київської області </t>
  </si>
  <si>
    <t>Капітальний ремонт коридору терапевтичного корпусу Комунального некомерційного підприємства "Броварська багатопрофільна клінічна лікарня" Броварської міської ради Київської області за адресою: вул. Шевченка, 14, м. Бровари Київської області</t>
  </si>
  <si>
    <t>Капітальний ремонт системи автоматичної пожежної сигналізації  та систем оповіщення про пожежу та управління евакуацією людей, передавання тривожних сповіщень на пульт центрального пожежного спостереження Літківського НВО с. Літки вул Шевченка 67 Броварського району Київської області</t>
  </si>
  <si>
    <t>Капітальний ремонт фасаду в Русанівському НВК "ЗОШ І-Ш ст. ДНЗ"за адресою вул. Київська,105 в с.Русанів Броварського району Київської області</t>
  </si>
  <si>
    <t>Капітальний ремонт системи автоматичної пожежної сигналізації  та систем оповіщення про пожежу та управління евакуацією людей, передавання тривожних сповіщень на пульт центрального пожежного спостереження Літківського НВО(ДНЗ) с. Літки вул. Гавриіла Музиченка, 2, Броварського району Київської області</t>
  </si>
  <si>
    <t>Капітальний ремонт бетонної відмостки фасаду Світильнянського НВК с. Світильня Броварського району Київської області</t>
  </si>
  <si>
    <t>Капітальний ремонт покрівлі їдальні Калинівської ЗОШ І-ІІІ ступенів за адресою: вул. Шкільна, 8 смт. Калинівка Броварського району Київської області</t>
  </si>
  <si>
    <t>Капітальний ремонт класної кімнати Богданівської ЗОШ І-ІІІ ступенів с. Богданівка Броварського району</t>
  </si>
  <si>
    <t>Виконання інвестиційних проектів в рамках здійснення заходів щодо соціально-економічного розвитку окремих територій</t>
  </si>
  <si>
    <t>0617363</t>
  </si>
  <si>
    <t>Реконструкція футбольного майданчика зі штучним покриттям в Пухівській загальноосвітній школі І-ІІІ ступенів» по вул. Поштова, 14 в с. Пухівка, Броварського району, Київської області</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</si>
  <si>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</si>
  <si>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 xml:space="preserve">Капітальний ремонт спортивного залу Калинівської загальноосвітньої школи І-ІІІ ступенів за адресою: вул. Шкільна, буд. 8, смт. Калинівка Броварського району Київської області </t>
  </si>
  <si>
    <t>Будівництво мультифункціонального майданчика для занять ігровими видами спорту розміром 42*22 в селі Богданівка Броварського району Київської області</t>
  </si>
  <si>
    <t>2019-2020</t>
  </si>
  <si>
    <t>Капітальний ремонт дороги по вул.Гагаріна в селі Богданівка Броварського району Київської області</t>
  </si>
  <si>
    <t>Капітальний ремонт дорожнього покриття проїзної частини провул. Польовий в с. Красилівка Калинівської селищної ради Броварського району Київської обл</t>
  </si>
  <si>
    <t>Капітальний ремонт тротуару по вул. Заводська (на ділянці від вул. Гайдамацька до вул. Садова) в с. Перемога Калинівської селищної ради Броварського району Кихївської області</t>
  </si>
  <si>
    <t>Улаштування основ та покриттів із щебеневих сумішей по вул.Г.Сковороди с. Рожівка Броварського району Київської області. Капітальний ремонт</t>
  </si>
  <si>
    <t>Проект "Капітальний ремонт внутрішніх електромереж Требухівської ЗОШ с. Требухів Броварського району Київської області</t>
  </si>
  <si>
    <t xml:space="preserve">Капітальний ремонт системи автоматичної пожежної сигналізації  та систем оповіщення про пожежу та управління евакуацією людей, передавання тривожних сповіщень на пульт центрального пожежного спостереження Пухівської ЗОШ с. Пухівка вул Деснянська 2 Броварськогорайону Київської області </t>
  </si>
  <si>
    <t>Капітальний ремонт приміщень майстерні Літківського НВК с. Літки Броварського району Київської області</t>
  </si>
  <si>
    <t>Капітальний ремонт доріжок на території Пухівської ЗОШ І-ІІІ ступенів с. Пухівка Броварського району</t>
  </si>
  <si>
    <t>0217369</t>
  </si>
  <si>
    <t>0490</t>
  </si>
  <si>
    <t>Реалізація проектів з реконструкції, капітального ремонту приймальних відділень в опорних закладах охорони здоров`я у госпітальних округах</t>
  </si>
  <si>
    <t>«Капітальний ремонт капітального відділення екстреної невідкладної спеціалізованої допомоги Комунального некомерційного підприємства «Броварська багатопрофільна клінічна лікарня» Броварської районної ради Київської області та Броварської міської ради, за адресою вул. Шевченка, 14, м. Бровари</t>
  </si>
  <si>
    <r>
      <t>Улаштування мережі вуличного освітлення по вул. Н. Барбон, вул Лісова (1-ша частина), вул Лісова (2-га частина) в с. Зазим</t>
    </r>
    <r>
      <rPr>
        <sz val="10"/>
        <color indexed="8"/>
        <rFont val="Calibri"/>
        <family val="2"/>
        <charset val="204"/>
      </rPr>
      <t>’</t>
    </r>
    <r>
      <rPr>
        <sz val="10"/>
        <color indexed="8"/>
        <rFont val="Times New Roman"/>
        <family val="1"/>
        <charset val="204"/>
      </rPr>
      <t>є Броварського району Київської області</t>
    </r>
  </si>
  <si>
    <t>Капітальний ремонт дорожнього покриття провулку Зелений в с.Літки Броварського  району Київської області</t>
  </si>
  <si>
    <t>Капітальний ремонт дорожнього покриття провулку Бузковий в с.Літки Броварського  району Київської області</t>
  </si>
  <si>
    <t>Капітальний ремонт дорожнього покриття вул. Музиченка в с.Літки Броварського  району Київської області</t>
  </si>
  <si>
    <t>Капітальний ремонт дорожнього  покриття проїзної частини провул Мирний в с. Красилівка Броварського району Київської області</t>
  </si>
  <si>
    <r>
      <t>Капітальний ремонт дорожнього покриття  по вул Осинки від вулиці Новоселиці до вулиці Польова в с. Зазим</t>
    </r>
    <r>
      <rPr>
        <sz val="10"/>
        <color indexed="8"/>
        <rFont val="Calibri"/>
        <family val="2"/>
        <charset val="204"/>
      </rPr>
      <t>҆</t>
    </r>
    <r>
      <rPr>
        <sz val="10"/>
        <color indexed="8"/>
        <rFont val="Times New Roman"/>
        <family val="1"/>
        <charset val="204"/>
      </rPr>
      <t>є Броварського району Київської області</t>
    </r>
  </si>
  <si>
    <t>Капітальний ремонт мереж вуличного освітлення по вул. Незалежності в с. Літки Броварського району Київської області (Співфінансування )</t>
  </si>
  <si>
    <t>Капітальний ремонт дорожнього  проїзду по вул. Лесі Українки від вулиці Гоголя до вулиці Тополина в с. Погреби Броварського району Київської області</t>
  </si>
  <si>
    <t>Улаштування мережі вуличного освітлення по вул. Київська, Залізнична в с. Зазимє, Броварського району, Київської області (реконструкція)</t>
  </si>
  <si>
    <t>Капітальний ремонт дорожнього покриттяпроїзної частини дороги загального користування по вул Набережна с. Літки Броварського району Київської області</t>
  </si>
  <si>
    <t>Капітальний ремонт дорожнього покриття проїзної частини дороги загального користування по вул Савченко с. Літки Броварського району Київської області</t>
  </si>
  <si>
    <t xml:space="preserve">до рішення Броварської районної ради                                                               від 13 серпня.2020 № 1027-75 позач.-VІІ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</si>
</sst>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0"/>
      <color theme="1"/>
      <name val="Calibri"/>
      <family val="2"/>
      <charset val="204"/>
      <scheme val="minor"/>
    </font>
    <font>
      <b/>
      <sz val="10"/>
      <color indexed="8"/>
      <name val="Calibri"/>
      <family val="2"/>
      <charset val="204"/>
    </font>
    <font>
      <sz val="10"/>
      <name val="Times New Roman"/>
      <family val="1"/>
      <charset val="204"/>
    </font>
    <font>
      <b/>
      <sz val="10"/>
      <color indexed="8"/>
      <name val="Times New Roman"/>
      <family val="1"/>
      <charset val="204"/>
    </font>
    <font>
      <b/>
      <sz val="10"/>
      <name val="Times New Roman"/>
      <family val="1"/>
      <charset val="204"/>
    </font>
    <font>
      <sz val="10"/>
      <name val="Helv"/>
      <charset val="204"/>
    </font>
    <font>
      <sz val="12"/>
      <name val="Arial Cyr"/>
      <family val="2"/>
      <charset val="204"/>
    </font>
    <font>
      <i/>
      <sz val="10"/>
      <name val="Times New Roman"/>
      <family val="1"/>
      <charset val="204"/>
    </font>
    <font>
      <sz val="10"/>
      <name val="Arial Cyr"/>
      <family val="2"/>
      <charset val="204"/>
    </font>
    <font>
      <sz val="10"/>
      <color indexed="8"/>
      <name val="Times New Roman"/>
      <family val="1"/>
      <charset val="204"/>
    </font>
    <font>
      <i/>
      <sz val="10"/>
      <color indexed="8"/>
      <name val="Calibri"/>
      <family val="2"/>
      <charset val="204"/>
    </font>
    <font>
      <b/>
      <i/>
      <sz val="10"/>
      <color indexed="8"/>
      <name val="Times New Roman"/>
      <family val="1"/>
      <charset val="204"/>
    </font>
    <font>
      <i/>
      <sz val="10"/>
      <color indexed="8"/>
      <name val="Times New Roman"/>
      <family val="1"/>
      <charset val="204"/>
    </font>
    <font>
      <b/>
      <i/>
      <sz val="10"/>
      <name val="Times New Roman"/>
      <family val="1"/>
      <charset val="204"/>
    </font>
    <font>
      <b/>
      <sz val="10"/>
      <color indexed="8"/>
      <name val="Times New Roman"/>
      <family val="1"/>
      <charset val="204"/>
    </font>
    <font>
      <sz val="9"/>
      <color indexed="8"/>
      <name val="Calibri"/>
      <family val="2"/>
      <charset val="204"/>
    </font>
    <font>
      <b/>
      <i/>
      <sz val="10"/>
      <color indexed="8"/>
      <name val="Calibri"/>
      <family val="2"/>
      <charset val="204"/>
    </font>
    <font>
      <sz val="8"/>
      <name val="Calibri"/>
      <family val="2"/>
      <charset val="204"/>
    </font>
    <font>
      <sz val="10"/>
      <color indexed="8"/>
      <name val="Times New Roman"/>
      <family val="1"/>
      <charset val="204"/>
    </font>
    <font>
      <sz val="10"/>
      <color indexed="8"/>
      <name val="Calibri"/>
      <family val="2"/>
      <charset val="204"/>
    </font>
    <font>
      <sz val="11"/>
      <color theme="1"/>
      <name val="Calibri"/>
      <family val="2"/>
      <charset val="204"/>
      <scheme val="minor"/>
    </font>
    <font>
      <sz val="10"/>
      <color theme="1"/>
      <name val="Times New Roman"/>
      <family val="1"/>
      <charset val="204"/>
    </font>
    <font>
      <b/>
      <sz val="10"/>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indexed="9"/>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8" fillId="0" borderId="0"/>
    <xf numFmtId="0" fontId="20" fillId="0" borderId="0"/>
    <xf numFmtId="0" fontId="6" fillId="0" borderId="0"/>
    <xf numFmtId="0" fontId="2" fillId="0" borderId="0"/>
    <xf numFmtId="0" fontId="5" fillId="0" borderId="0"/>
  </cellStyleXfs>
  <cellXfs count="127">
    <xf numFmtId="0" fontId="0" fillId="0" borderId="0" xfId="0"/>
    <xf numFmtId="0" fontId="2" fillId="2" borderId="0" xfId="0" applyFont="1" applyFill="1" applyBorder="1" applyAlignment="1">
      <alignment wrapText="1"/>
    </xf>
    <xf numFmtId="0" fontId="2" fillId="2" borderId="0" xfId="0" applyFont="1" applyFill="1" applyBorder="1" applyAlignment="1">
      <alignment horizontal="center" wrapText="1"/>
    </xf>
    <xf numFmtId="0" fontId="4" fillId="2" borderId="1" xfId="5" applyFont="1" applyFill="1" applyBorder="1" applyAlignment="1">
      <alignment horizontal="center"/>
    </xf>
    <xf numFmtId="0" fontId="4" fillId="2" borderId="0" xfId="0" applyFont="1" applyFill="1" applyBorder="1" applyAlignment="1">
      <alignment horizontal="center" wrapText="1"/>
    </xf>
    <xf numFmtId="0" fontId="2" fillId="2" borderId="0" xfId="5" applyFont="1" applyFill="1" applyBorder="1" applyAlignment="1">
      <alignment horizontal="center" vertical="top"/>
    </xf>
    <xf numFmtId="0" fontId="2" fillId="2" borderId="0" xfId="0" applyFont="1" applyFill="1" applyBorder="1" applyAlignment="1">
      <alignment horizontal="center" vertical="center" wrapText="1"/>
    </xf>
    <xf numFmtId="0" fontId="10" fillId="0" borderId="0" xfId="0" applyFont="1"/>
    <xf numFmtId="0" fontId="11" fillId="0" borderId="2" xfId="0" quotePrefix="1" applyFont="1" applyBorder="1" applyAlignment="1">
      <alignment horizontal="center" vertical="center" wrapText="1"/>
    </xf>
    <xf numFmtId="0" fontId="11" fillId="0" borderId="2" xfId="0" applyFont="1" applyBorder="1" applyAlignment="1">
      <alignment horizontal="center" vertical="center" wrapText="1"/>
    </xf>
    <xf numFmtId="0" fontId="12" fillId="0" borderId="0" xfId="0" applyFont="1"/>
    <xf numFmtId="0" fontId="9" fillId="0" borderId="0" xfId="0" applyFont="1"/>
    <xf numFmtId="0" fontId="1" fillId="0" borderId="0" xfId="0" applyFont="1"/>
    <xf numFmtId="0" fontId="14" fillId="0" borderId="0" xfId="0" applyFont="1"/>
    <xf numFmtId="0" fontId="2"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4" fillId="2" borderId="2" xfId="3" applyNumberFormat="1" applyFont="1" applyFill="1" applyBorder="1" applyAlignment="1">
      <alignment horizontal="center" vertical="center"/>
    </xf>
    <xf numFmtId="0" fontId="4" fillId="2" borderId="2" xfId="3" applyFont="1" applyFill="1" applyBorder="1" applyAlignment="1">
      <alignment horizontal="left" vertical="center" wrapText="1"/>
    </xf>
    <xf numFmtId="0" fontId="2" fillId="2" borderId="2" xfId="0" applyFont="1" applyFill="1" applyBorder="1" applyAlignment="1">
      <alignment horizontal="left" vertical="center" wrapText="1"/>
    </xf>
    <xf numFmtId="4" fontId="4" fillId="0" borderId="2" xfId="0" applyNumberFormat="1" applyFont="1" applyFill="1" applyBorder="1" applyAlignment="1">
      <alignment horizontal="right" vertical="center" wrapText="1"/>
    </xf>
    <xf numFmtId="49" fontId="13" fillId="2" borderId="2" xfId="3" applyNumberFormat="1" applyFont="1" applyFill="1" applyBorder="1" applyAlignment="1">
      <alignment horizontal="center" vertical="center"/>
    </xf>
    <xf numFmtId="0" fontId="7" fillId="0" borderId="2" xfId="0" applyFont="1" applyFill="1" applyBorder="1" applyAlignment="1">
      <alignment horizontal="center" vertical="center" wrapText="1"/>
    </xf>
    <xf numFmtId="4" fontId="13" fillId="0" borderId="2"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4" fillId="2" borderId="2" xfId="4" applyNumberFormat="1" applyFont="1" applyFill="1" applyBorder="1" applyAlignment="1" applyProtection="1">
      <alignment horizontal="center" vertical="center" wrapText="1"/>
    </xf>
    <xf numFmtId="49" fontId="4" fillId="0" borderId="2" xfId="3" applyNumberFormat="1" applyFont="1" applyFill="1" applyBorder="1" applyAlignment="1">
      <alignment horizontal="center" vertical="center"/>
    </xf>
    <xf numFmtId="0" fontId="4" fillId="0" borderId="2" xfId="4" applyNumberFormat="1" applyFont="1" applyFill="1" applyBorder="1" applyAlignment="1" applyProtection="1">
      <alignment horizontal="center" vertical="center" wrapText="1"/>
    </xf>
    <xf numFmtId="164" fontId="4" fillId="0" borderId="2" xfId="0" applyNumberFormat="1" applyFont="1" applyFill="1" applyBorder="1" applyAlignment="1">
      <alignment horizontal="center" vertical="center" wrapText="1"/>
    </xf>
    <xf numFmtId="0" fontId="15" fillId="0" borderId="0" xfId="0" applyFont="1"/>
    <xf numFmtId="0" fontId="9" fillId="0" borderId="3" xfId="0" applyFont="1" applyBorder="1" applyAlignment="1">
      <alignment vertical="center" wrapText="1"/>
    </xf>
    <xf numFmtId="0" fontId="9" fillId="0" borderId="2" xfId="0" applyFont="1" applyBorder="1" applyAlignment="1">
      <alignment horizontal="center"/>
    </xf>
    <xf numFmtId="49" fontId="2" fillId="2" borderId="2" xfId="0" applyNumberFormat="1" applyFont="1" applyFill="1" applyBorder="1" applyAlignment="1">
      <alignment horizontal="center" vertical="center" wrapText="1"/>
    </xf>
    <xf numFmtId="4" fontId="9" fillId="0" borderId="2" xfId="0" quotePrefix="1" applyNumberFormat="1" applyFont="1" applyBorder="1" applyAlignment="1">
      <alignment vertical="center" wrapText="1"/>
    </xf>
    <xf numFmtId="0" fontId="9" fillId="0" borderId="0" xfId="0" applyFont="1" applyAlignment="1">
      <alignment vertical="center" wrapText="1"/>
    </xf>
    <xf numFmtId="2" fontId="2" fillId="2"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2" fontId="9" fillId="0" borderId="2" xfId="0" applyNumberFormat="1" applyFont="1" applyBorder="1" applyAlignment="1">
      <alignment horizontal="center" vertical="center"/>
    </xf>
    <xf numFmtId="1" fontId="9" fillId="0" borderId="2" xfId="0" applyNumberFormat="1" applyFont="1" applyBorder="1" applyAlignment="1">
      <alignment horizontal="center" vertical="center"/>
    </xf>
    <xf numFmtId="1" fontId="2" fillId="0" borderId="2" xfId="0" applyNumberFormat="1" applyFont="1" applyFill="1" applyBorder="1" applyAlignment="1">
      <alignment horizontal="center" vertical="center" wrapText="1"/>
    </xf>
    <xf numFmtId="4" fontId="13" fillId="2" borderId="2" xfId="0" applyNumberFormat="1" applyFont="1" applyFill="1" applyBorder="1" applyAlignment="1">
      <alignment horizontal="left" vertical="center" wrapText="1"/>
    </xf>
    <xf numFmtId="4" fontId="16" fillId="0" borderId="0" xfId="0" applyNumberFormat="1" applyFont="1"/>
    <xf numFmtId="4" fontId="1" fillId="0" borderId="3" xfId="0" applyNumberFormat="1" applyFont="1" applyBorder="1" applyAlignment="1">
      <alignment vertical="center" wrapText="1"/>
    </xf>
    <xf numFmtId="0" fontId="4" fillId="2" borderId="6" xfId="4" applyNumberFormat="1" applyFont="1" applyFill="1" applyBorder="1" applyAlignment="1" applyProtection="1">
      <alignment horizontal="center" vertical="center"/>
    </xf>
    <xf numFmtId="49" fontId="4" fillId="2" borderId="6" xfId="3" applyNumberFormat="1" applyFont="1" applyFill="1" applyBorder="1" applyAlignment="1">
      <alignment horizontal="center" vertical="center"/>
    </xf>
    <xf numFmtId="4" fontId="4" fillId="0" borderId="2" xfId="0" applyNumberFormat="1" applyFont="1" applyFill="1" applyBorder="1" applyAlignment="1">
      <alignment horizontal="center" vertical="center" wrapText="1"/>
    </xf>
    <xf numFmtId="4" fontId="1" fillId="0" borderId="0" xfId="0" applyNumberFormat="1" applyFont="1"/>
    <xf numFmtId="4" fontId="11" fillId="0" borderId="3" xfId="0" applyNumberFormat="1" applyFont="1" applyBorder="1" applyAlignment="1">
      <alignment vertical="center" wrapText="1"/>
    </xf>
    <xf numFmtId="4" fontId="4" fillId="2" borderId="2" xfId="4" applyNumberFormat="1" applyFont="1" applyFill="1" applyBorder="1" applyAlignment="1" applyProtection="1">
      <alignment horizontal="center" vertical="center"/>
    </xf>
    <xf numFmtId="4" fontId="4" fillId="2" borderId="2" xfId="3" applyNumberFormat="1" applyFont="1" applyFill="1" applyBorder="1" applyAlignment="1">
      <alignment horizontal="center" vertical="center"/>
    </xf>
    <xf numFmtId="4" fontId="0" fillId="0" borderId="0" xfId="0" applyNumberFormat="1"/>
    <xf numFmtId="49" fontId="4" fillId="2" borderId="2" xfId="3" applyNumberFormat="1" applyFont="1" applyFill="1" applyBorder="1" applyAlignment="1">
      <alignment horizontal="center" vertical="center" wrapText="1"/>
    </xf>
    <xf numFmtId="0" fontId="14" fillId="0" borderId="2" xfId="0" applyFont="1" applyBorder="1" applyAlignment="1">
      <alignment vertical="center" wrapText="1"/>
    </xf>
    <xf numFmtId="0" fontId="2" fillId="2" borderId="3" xfId="0" applyFont="1" applyFill="1" applyBorder="1" applyAlignment="1">
      <alignment horizontal="left" vertical="center" wrapText="1"/>
    </xf>
    <xf numFmtId="0" fontId="18" fillId="2" borderId="3" xfId="0" applyFont="1" applyFill="1" applyBorder="1" applyAlignment="1">
      <alignment vertical="center" wrapText="1"/>
    </xf>
    <xf numFmtId="0" fontId="2" fillId="0" borderId="7" xfId="0" applyFont="1" applyFill="1" applyBorder="1" applyAlignment="1">
      <alignment horizontal="left" vertical="center" wrapText="1"/>
    </xf>
    <xf numFmtId="0" fontId="9" fillId="2" borderId="2" xfId="0" applyFont="1" applyFill="1" applyBorder="1" applyAlignment="1">
      <alignment vertical="center" wrapText="1"/>
    </xf>
    <xf numFmtId="0" fontId="21" fillId="0" borderId="0" xfId="0" applyFont="1" applyAlignment="1">
      <alignment vertical="center" wrapText="1"/>
    </xf>
    <xf numFmtId="49" fontId="22" fillId="0" borderId="2" xfId="0" applyNumberFormat="1" applyFont="1" applyBorder="1" applyAlignment="1">
      <alignment horizontal="center" vertical="center"/>
    </xf>
    <xf numFmtId="0" fontId="22" fillId="0" borderId="2" xfId="0" applyFont="1" applyBorder="1" applyAlignment="1">
      <alignment vertical="center" wrapText="1"/>
    </xf>
    <xf numFmtId="4" fontId="1" fillId="0" borderId="0" xfId="0" applyNumberFormat="1" applyFont="1" applyBorder="1" applyAlignment="1">
      <alignment vertical="center" wrapText="1"/>
    </xf>
    <xf numFmtId="4" fontId="9" fillId="0" borderId="2" xfId="0" applyNumberFormat="1" applyFont="1" applyBorder="1" applyAlignment="1">
      <alignment vertical="center" wrapText="1"/>
    </xf>
    <xf numFmtId="49" fontId="2" fillId="0"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4" fontId="9" fillId="0" borderId="3" xfId="0" applyNumberFormat="1" applyFont="1" applyBorder="1" applyAlignment="1">
      <alignment vertical="center" wrapText="1"/>
    </xf>
    <xf numFmtId="49" fontId="2" fillId="2" borderId="4" xfId="0" applyNumberFormat="1" applyFont="1" applyFill="1" applyBorder="1" applyAlignment="1">
      <alignment horizontal="center" vertical="center" wrapText="1"/>
    </xf>
    <xf numFmtId="4" fontId="23" fillId="0" borderId="2" xfId="0" quotePrefix="1" applyNumberFormat="1" applyFont="1" applyBorder="1" applyAlignment="1">
      <alignment vertical="distributed" wrapText="1"/>
    </xf>
    <xf numFmtId="4" fontId="2" fillId="2" borderId="0" xfId="0" applyNumberFormat="1" applyFont="1" applyFill="1" applyBorder="1" applyAlignment="1">
      <alignment wrapText="1"/>
    </xf>
    <xf numFmtId="4" fontId="4" fillId="2" borderId="0" xfId="0" applyNumberFormat="1" applyFont="1" applyFill="1" applyBorder="1" applyAlignment="1">
      <alignment horizontal="center" wrapText="1"/>
    </xf>
    <xf numFmtId="4" fontId="2" fillId="2" borderId="2" xfId="0" applyNumberFormat="1" applyFont="1" applyFill="1" applyBorder="1" applyAlignment="1">
      <alignment horizontal="center" vertical="center" wrapText="1"/>
    </xf>
    <xf numFmtId="4" fontId="13" fillId="2"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4" fontId="9" fillId="0" borderId="2" xfId="0" applyNumberFormat="1" applyFont="1" applyBorder="1" applyAlignment="1">
      <alignment horizontal="center" vertical="center"/>
    </xf>
    <xf numFmtId="4" fontId="4" fillId="0" borderId="2" xfId="4" applyNumberFormat="1" applyFont="1" applyFill="1" applyBorder="1" applyAlignment="1" applyProtection="1">
      <alignment horizontal="center" vertical="center" wrapText="1"/>
    </xf>
    <xf numFmtId="4" fontId="14" fillId="0" borderId="0" xfId="0" applyNumberFormat="1" applyFont="1"/>
    <xf numFmtId="0" fontId="21" fillId="0" borderId="2" xfId="0" applyFont="1" applyBorder="1" applyAlignment="1">
      <alignment vertical="center" wrapText="1"/>
    </xf>
    <xf numFmtId="4" fontId="4" fillId="0" borderId="0" xfId="0" applyNumberFormat="1" applyFont="1" applyFill="1" applyBorder="1" applyAlignment="1">
      <alignment horizontal="center" wrapText="1"/>
    </xf>
    <xf numFmtId="4" fontId="2" fillId="0" borderId="0" xfId="0" applyNumberFormat="1" applyFont="1" applyFill="1" applyBorder="1" applyAlignment="1">
      <alignment wrapText="1"/>
    </xf>
    <xf numFmtId="0" fontId="4" fillId="2" borderId="6" xfId="4"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9" fontId="4" fillId="2" borderId="6" xfId="3" applyNumberFormat="1" applyFont="1" applyFill="1" applyBorder="1" applyAlignment="1">
      <alignment horizontal="center" vertical="center"/>
    </xf>
    <xf numFmtId="1" fontId="4" fillId="2" borderId="2" xfId="3" applyNumberFormat="1" applyFont="1" applyFill="1" applyBorder="1" applyAlignment="1">
      <alignment horizontal="center" vertical="center"/>
    </xf>
    <xf numFmtId="0" fontId="0" fillId="0" borderId="2" xfId="0" applyBorder="1" applyAlignment="1">
      <alignment vertical="center"/>
    </xf>
    <xf numFmtId="0" fontId="14" fillId="0" borderId="6" xfId="0" quotePrefix="1" applyFont="1" applyBorder="1" applyAlignment="1">
      <alignment horizontal="center" vertical="center" wrapText="1"/>
    </xf>
    <xf numFmtId="0" fontId="14" fillId="0" borderId="8" xfId="0" quotePrefix="1" applyFont="1" applyBorder="1" applyAlignment="1">
      <alignment horizontal="center" vertical="center" wrapText="1"/>
    </xf>
    <xf numFmtId="0" fontId="1" fillId="0" borderId="9" xfId="0" applyFont="1" applyBorder="1" applyAlignment="1">
      <alignment horizontal="center" vertical="center" wrapText="1"/>
    </xf>
    <xf numFmtId="4" fontId="4" fillId="2" borderId="4" xfId="3" applyNumberFormat="1" applyFont="1" applyFill="1" applyBorder="1" applyAlignment="1">
      <alignment horizontal="left" vertical="center" wrapText="1"/>
    </xf>
    <xf numFmtId="4" fontId="1" fillId="0" borderId="5" xfId="0" applyNumberFormat="1" applyFont="1" applyBorder="1" applyAlignment="1">
      <alignment vertical="center" wrapText="1"/>
    </xf>
    <xf numFmtId="4" fontId="1" fillId="0" borderId="3" xfId="0" applyNumberFormat="1" applyFont="1" applyBorder="1" applyAlignment="1">
      <alignment vertical="center" wrapText="1"/>
    </xf>
    <xf numFmtId="0" fontId="4" fillId="2" borderId="2" xfId="5" applyFont="1" applyFill="1" applyBorder="1" applyAlignment="1">
      <alignment horizontal="left" vertical="center" wrapText="1"/>
    </xf>
    <xf numFmtId="0" fontId="0" fillId="0" borderId="2" xfId="0" applyBorder="1" applyAlignment="1">
      <alignment vertical="center" wrapText="1"/>
    </xf>
    <xf numFmtId="49" fontId="14" fillId="0" borderId="6" xfId="0" quotePrefix="1" applyNumberFormat="1" applyFont="1" applyBorder="1" applyAlignment="1">
      <alignment horizontal="center" vertical="center" wrapText="1"/>
    </xf>
    <xf numFmtId="49" fontId="14" fillId="0" borderId="8" xfId="0" quotePrefix="1" applyNumberFormat="1" applyFont="1" applyBorder="1" applyAlignment="1">
      <alignment horizontal="center" vertical="center" wrapText="1"/>
    </xf>
    <xf numFmtId="2" fontId="14" fillId="0" borderId="6" xfId="0" quotePrefix="1" applyNumberFormat="1" applyFont="1" applyBorder="1" applyAlignment="1">
      <alignment vertical="center" wrapText="1"/>
    </xf>
    <xf numFmtId="2" fontId="14" fillId="0" borderId="8" xfId="0" quotePrefix="1" applyNumberFormat="1" applyFont="1" applyBorder="1" applyAlignment="1">
      <alignment vertical="center" wrapText="1"/>
    </xf>
    <xf numFmtId="0" fontId="1" fillId="0" borderId="9" xfId="0" applyFont="1" applyBorder="1" applyAlignment="1">
      <alignment vertical="center" wrapText="1"/>
    </xf>
    <xf numFmtId="49" fontId="4" fillId="2" borderId="6" xfId="4" applyNumberFormat="1" applyFont="1" applyFill="1" applyBorder="1" applyAlignment="1" applyProtection="1">
      <alignment horizontal="center" vertical="center"/>
    </xf>
    <xf numFmtId="0" fontId="0" fillId="0" borderId="8" xfId="0" applyBorder="1" applyAlignment="1">
      <alignment vertical="center"/>
    </xf>
    <xf numFmtId="0" fontId="0" fillId="0" borderId="9" xfId="0" applyBorder="1" applyAlignment="1">
      <alignment vertical="center"/>
    </xf>
    <xf numFmtId="4" fontId="1" fillId="0" borderId="6" xfId="0" applyNumberFormat="1" applyFont="1" applyBorder="1" applyAlignment="1">
      <alignment vertical="center"/>
    </xf>
    <xf numFmtId="4" fontId="3" fillId="0" borderId="6" xfId="0" applyNumberFormat="1" applyFont="1" applyBorder="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4" fillId="2"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3" fillId="2" borderId="0" xfId="0" applyFont="1" applyFill="1" applyBorder="1" applyAlignment="1">
      <alignment horizont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2" fontId="11" fillId="0" borderId="4" xfId="0" quotePrefix="1" applyNumberFormat="1"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13" fillId="2" borderId="4" xfId="3" applyFont="1" applyFill="1" applyBorder="1" applyAlignment="1">
      <alignment horizontal="left" vertical="center" wrapText="1"/>
    </xf>
    <xf numFmtId="0" fontId="4" fillId="2" borderId="4" xfId="3" applyFont="1" applyFill="1" applyBorder="1" applyAlignment="1">
      <alignment horizontal="left" vertical="center" wrapText="1"/>
    </xf>
    <xf numFmtId="0" fontId="14" fillId="0" borderId="6" xfId="0" applyFont="1" applyBorder="1" applyAlignment="1">
      <alignment vertical="center" wrapText="1"/>
    </xf>
    <xf numFmtId="0" fontId="0" fillId="0" borderId="8" xfId="0" applyBorder="1" applyAlignment="1"/>
    <xf numFmtId="0" fontId="0" fillId="0" borderId="9" xfId="0" applyBorder="1" applyAlignment="1"/>
    <xf numFmtId="49" fontId="14" fillId="0" borderId="6"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3" fillId="2" borderId="4"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3" xfId="0" applyFont="1" applyBorder="1" applyAlignment="1">
      <alignment horizontal="center" vertical="center" wrapText="1"/>
    </xf>
  </cellXfs>
  <cellStyles count="6">
    <cellStyle name="Обычный" xfId="0" builtinId="0"/>
    <cellStyle name="Обычный 3" xfId="1"/>
    <cellStyle name="Обычный 5 2 2 4" xfId="2"/>
    <cellStyle name="Обычный_Лист1" xfId="3"/>
    <cellStyle name="Обычный_Рішення про мб 2015 додатки соцкультура" xfId="4"/>
    <cellStyle name="Стиль 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tabSelected="1" view="pageBreakPreview" zoomScaleSheetLayoutView="100" workbookViewId="0">
      <selection activeCell="F2" sqref="F2:J2"/>
    </sheetView>
  </sheetViews>
  <sheetFormatPr defaultRowHeight="12.75" x14ac:dyDescent="0.2"/>
  <cols>
    <col min="1" max="1" width="15.140625" customWidth="1"/>
    <col min="2" max="2" width="10.7109375" customWidth="1"/>
    <col min="3" max="3" width="12.42578125" customWidth="1"/>
    <col min="4" max="4" width="15.7109375" customWidth="1"/>
    <col min="5" max="5" width="39.42578125" customWidth="1"/>
    <col min="7" max="7" width="13.42578125" style="51" customWidth="1"/>
    <col min="9" max="9" width="13.42578125" style="51" customWidth="1"/>
    <col min="10" max="10" width="6.5703125" customWidth="1"/>
    <col min="11" max="11" width="11.5703125" customWidth="1"/>
  </cols>
  <sheetData>
    <row r="1" spans="1:10" x14ac:dyDescent="0.2">
      <c r="A1" s="1"/>
      <c r="B1" s="1"/>
      <c r="C1" s="1"/>
      <c r="D1" s="2"/>
      <c r="E1" s="1"/>
      <c r="F1" s="107" t="s">
        <v>0</v>
      </c>
      <c r="G1" s="107"/>
      <c r="H1" s="107"/>
      <c r="I1" s="107"/>
      <c r="J1" s="107"/>
    </row>
    <row r="2" spans="1:10" ht="43.5" customHeight="1" x14ac:dyDescent="0.2">
      <c r="A2" s="1"/>
      <c r="B2" s="1"/>
      <c r="C2" s="1"/>
      <c r="D2" s="2"/>
      <c r="E2" s="1"/>
      <c r="F2" s="108" t="s">
        <v>127</v>
      </c>
      <c r="G2" s="108"/>
      <c r="H2" s="108"/>
      <c r="I2" s="108"/>
      <c r="J2" s="108"/>
    </row>
    <row r="3" spans="1:10" x14ac:dyDescent="0.2">
      <c r="A3" s="1"/>
      <c r="B3" s="1"/>
      <c r="C3" s="1"/>
      <c r="D3" s="2"/>
      <c r="E3" s="1"/>
      <c r="F3" s="2"/>
      <c r="G3" s="68"/>
      <c r="H3" s="1"/>
      <c r="I3" s="107"/>
      <c r="J3" s="107"/>
    </row>
    <row r="4" spans="1:10" ht="46.5" customHeight="1" x14ac:dyDescent="0.2">
      <c r="A4" s="109" t="s">
        <v>23</v>
      </c>
      <c r="B4" s="109"/>
      <c r="C4" s="109"/>
      <c r="D4" s="109"/>
      <c r="E4" s="109"/>
      <c r="F4" s="109"/>
      <c r="G4" s="109"/>
      <c r="H4" s="109"/>
      <c r="I4" s="109"/>
      <c r="J4" s="109"/>
    </row>
    <row r="5" spans="1:10" x14ac:dyDescent="0.2">
      <c r="A5" s="3">
        <v>10306200000</v>
      </c>
      <c r="B5" s="4"/>
      <c r="C5" s="4"/>
      <c r="D5" s="4"/>
      <c r="E5" s="4"/>
      <c r="F5" s="4"/>
      <c r="G5" s="69"/>
      <c r="H5" s="4"/>
      <c r="I5" s="77"/>
      <c r="J5" s="4"/>
    </row>
    <row r="6" spans="1:10" x14ac:dyDescent="0.2">
      <c r="A6" s="5" t="s">
        <v>1</v>
      </c>
      <c r="B6" s="4"/>
      <c r="C6" s="4"/>
      <c r="D6" s="4"/>
      <c r="E6" s="4"/>
      <c r="F6" s="4"/>
      <c r="G6" s="69"/>
      <c r="H6" s="4"/>
      <c r="I6" s="77"/>
      <c r="J6" s="4"/>
    </row>
    <row r="7" spans="1:10" x14ac:dyDescent="0.2">
      <c r="A7" s="1"/>
      <c r="B7" s="1"/>
      <c r="C7" s="1"/>
      <c r="D7" s="2"/>
      <c r="E7" s="1"/>
      <c r="F7" s="2"/>
      <c r="G7" s="68"/>
      <c r="H7" s="1"/>
      <c r="I7" s="78"/>
      <c r="J7" s="6"/>
    </row>
    <row r="8" spans="1:10" x14ac:dyDescent="0.2">
      <c r="A8" s="105" t="s">
        <v>2</v>
      </c>
      <c r="B8" s="105" t="s">
        <v>3</v>
      </c>
      <c r="C8" s="105" t="s">
        <v>4</v>
      </c>
      <c r="D8" s="105" t="s">
        <v>5</v>
      </c>
      <c r="E8" s="105" t="s">
        <v>6</v>
      </c>
      <c r="F8" s="105" t="s">
        <v>7</v>
      </c>
      <c r="G8" s="106" t="s">
        <v>8</v>
      </c>
      <c r="H8" s="105" t="s">
        <v>9</v>
      </c>
      <c r="I8" s="110" t="s">
        <v>10</v>
      </c>
      <c r="J8" s="105" t="s">
        <v>11</v>
      </c>
    </row>
    <row r="9" spans="1:10" s="28" customFormat="1" ht="142.5" customHeight="1" x14ac:dyDescent="0.2">
      <c r="A9" s="105"/>
      <c r="B9" s="105"/>
      <c r="C9" s="105"/>
      <c r="D9" s="105"/>
      <c r="E9" s="105"/>
      <c r="F9" s="105"/>
      <c r="G9" s="106"/>
      <c r="H9" s="105"/>
      <c r="I9" s="110"/>
      <c r="J9" s="105"/>
    </row>
    <row r="10" spans="1:10" x14ac:dyDescent="0.2">
      <c r="A10" s="14">
        <v>1</v>
      </c>
      <c r="B10" s="14">
        <v>2</v>
      </c>
      <c r="C10" s="14">
        <v>3</v>
      </c>
      <c r="D10" s="14">
        <v>4</v>
      </c>
      <c r="E10" s="14">
        <v>5</v>
      </c>
      <c r="F10" s="14">
        <v>6</v>
      </c>
      <c r="G10" s="70">
        <v>7</v>
      </c>
      <c r="H10" s="14">
        <v>8</v>
      </c>
      <c r="I10" s="37">
        <v>9</v>
      </c>
      <c r="J10" s="14">
        <v>10</v>
      </c>
    </row>
    <row r="11" spans="1:10" x14ac:dyDescent="0.2">
      <c r="A11" s="31" t="s">
        <v>49</v>
      </c>
      <c r="B11" s="31" t="s">
        <v>48</v>
      </c>
      <c r="C11" s="121" t="s">
        <v>47</v>
      </c>
      <c r="D11" s="122"/>
      <c r="E11" s="123"/>
      <c r="F11" s="14"/>
      <c r="G11" s="70"/>
      <c r="H11" s="14"/>
      <c r="I11" s="37">
        <f>I12</f>
        <v>8550000</v>
      </c>
      <c r="J11" s="14"/>
    </row>
    <row r="12" spans="1:10" ht="12.75" customHeight="1" x14ac:dyDescent="0.2">
      <c r="A12" s="31" t="s">
        <v>50</v>
      </c>
      <c r="B12" s="31" t="s">
        <v>48</v>
      </c>
      <c r="C12" s="124" t="s">
        <v>47</v>
      </c>
      <c r="D12" s="125"/>
      <c r="E12" s="126"/>
      <c r="F12" s="14"/>
      <c r="G12" s="71" t="s">
        <v>18</v>
      </c>
      <c r="H12" s="14"/>
      <c r="I12" s="36">
        <f>I13+I14</f>
        <v>8550000</v>
      </c>
      <c r="J12" s="14"/>
    </row>
    <row r="13" spans="1:10" ht="69.75" customHeight="1" x14ac:dyDescent="0.2">
      <c r="A13" s="31" t="s">
        <v>51</v>
      </c>
      <c r="B13" s="14">
        <v>2010</v>
      </c>
      <c r="C13" s="31" t="s">
        <v>52</v>
      </c>
      <c r="D13" s="32" t="s">
        <v>53</v>
      </c>
      <c r="E13" s="33" t="s">
        <v>54</v>
      </c>
      <c r="F13" s="14">
        <v>2020</v>
      </c>
      <c r="G13" s="70">
        <v>1350000</v>
      </c>
      <c r="H13" s="34"/>
      <c r="I13" s="37">
        <v>1350000</v>
      </c>
      <c r="J13" s="14">
        <v>100</v>
      </c>
    </row>
    <row r="14" spans="1:10" ht="123" customHeight="1" x14ac:dyDescent="0.2">
      <c r="A14" s="31" t="s">
        <v>112</v>
      </c>
      <c r="B14" s="14">
        <v>7369</v>
      </c>
      <c r="C14" s="66" t="s">
        <v>113</v>
      </c>
      <c r="D14" s="67" t="s">
        <v>114</v>
      </c>
      <c r="E14" s="76" t="s">
        <v>115</v>
      </c>
      <c r="F14" s="14">
        <v>2020</v>
      </c>
      <c r="G14" s="70">
        <v>7200000</v>
      </c>
      <c r="H14" s="34"/>
      <c r="I14" s="37">
        <v>7200000</v>
      </c>
      <c r="J14" s="14">
        <v>100</v>
      </c>
    </row>
    <row r="15" spans="1:10" x14ac:dyDescent="0.2">
      <c r="A15" s="16" t="s">
        <v>12</v>
      </c>
      <c r="B15" s="16" t="s">
        <v>13</v>
      </c>
      <c r="C15" s="115" t="s">
        <v>26</v>
      </c>
      <c r="D15" s="112"/>
      <c r="E15" s="113"/>
      <c r="F15" s="15"/>
      <c r="G15" s="37"/>
      <c r="H15" s="15"/>
      <c r="I15" s="19">
        <f>I16</f>
        <v>17407775</v>
      </c>
      <c r="J15" s="15"/>
    </row>
    <row r="16" spans="1:10" s="7" customFormat="1" ht="13.5" x14ac:dyDescent="0.2">
      <c r="A16" s="20" t="s">
        <v>21</v>
      </c>
      <c r="B16" s="20" t="s">
        <v>13</v>
      </c>
      <c r="C16" s="114" t="s">
        <v>26</v>
      </c>
      <c r="D16" s="112"/>
      <c r="E16" s="113"/>
      <c r="F16" s="21"/>
      <c r="G16" s="72"/>
      <c r="H16" s="21"/>
      <c r="I16" s="22">
        <f>I17+I36+I56+I55</f>
        <v>17407775</v>
      </c>
      <c r="J16" s="21"/>
    </row>
    <row r="17" spans="1:11" s="42" customFormat="1" ht="13.5" x14ac:dyDescent="0.2">
      <c r="A17" s="120">
        <v>611020</v>
      </c>
      <c r="B17" s="120">
        <v>1020</v>
      </c>
      <c r="C17" s="119" t="s">
        <v>74</v>
      </c>
      <c r="D17" s="116" t="s">
        <v>73</v>
      </c>
      <c r="E17" s="43"/>
      <c r="F17" s="36"/>
      <c r="G17" s="36" t="s">
        <v>18</v>
      </c>
      <c r="H17" s="36"/>
      <c r="I17" s="36">
        <f>SUM(I18:I35)</f>
        <v>3635139</v>
      </c>
      <c r="J17" s="36"/>
    </row>
    <row r="18" spans="1:11" ht="50.25" customHeight="1" x14ac:dyDescent="0.2">
      <c r="A18" s="117"/>
      <c r="B18" s="117"/>
      <c r="C18" s="117"/>
      <c r="D18" s="117"/>
      <c r="E18" s="18" t="s">
        <v>55</v>
      </c>
      <c r="F18" s="15">
        <v>2020</v>
      </c>
      <c r="G18" s="37">
        <v>62310</v>
      </c>
      <c r="H18" s="15"/>
      <c r="I18" s="37">
        <v>62310</v>
      </c>
      <c r="J18" s="15">
        <v>100</v>
      </c>
      <c r="K18" s="51">
        <f t="shared" ref="K18:K99" si="0">I18-G18</f>
        <v>0</v>
      </c>
    </row>
    <row r="19" spans="1:11" ht="50.25" customHeight="1" x14ac:dyDescent="0.2">
      <c r="A19" s="117"/>
      <c r="B19" s="117"/>
      <c r="C19" s="117"/>
      <c r="D19" s="117"/>
      <c r="E19" s="18" t="s">
        <v>56</v>
      </c>
      <c r="F19" s="15">
        <v>2020</v>
      </c>
      <c r="G19" s="37">
        <v>36008</v>
      </c>
      <c r="H19" s="15"/>
      <c r="I19" s="37">
        <v>36008</v>
      </c>
      <c r="J19" s="15">
        <v>100</v>
      </c>
      <c r="K19" s="51">
        <f t="shared" si="0"/>
        <v>0</v>
      </c>
    </row>
    <row r="20" spans="1:11" ht="50.25" customHeight="1" x14ac:dyDescent="0.2">
      <c r="A20" s="117"/>
      <c r="B20" s="117"/>
      <c r="C20" s="117"/>
      <c r="D20" s="117"/>
      <c r="E20" s="18" t="s">
        <v>57</v>
      </c>
      <c r="F20" s="15">
        <v>2020</v>
      </c>
      <c r="G20" s="37">
        <v>36008</v>
      </c>
      <c r="H20" s="15"/>
      <c r="I20" s="37">
        <v>36008</v>
      </c>
      <c r="J20" s="15">
        <v>100</v>
      </c>
      <c r="K20" s="51">
        <f t="shared" si="0"/>
        <v>0</v>
      </c>
    </row>
    <row r="21" spans="1:11" ht="50.25" customHeight="1" x14ac:dyDescent="0.2">
      <c r="A21" s="117"/>
      <c r="B21" s="117"/>
      <c r="C21" s="117"/>
      <c r="D21" s="117"/>
      <c r="E21" s="18" t="s">
        <v>58</v>
      </c>
      <c r="F21" s="15">
        <v>2020</v>
      </c>
      <c r="G21" s="37">
        <v>24008</v>
      </c>
      <c r="H21" s="15"/>
      <c r="I21" s="37">
        <v>24008</v>
      </c>
      <c r="J21" s="15">
        <v>100</v>
      </c>
      <c r="K21" s="51">
        <f t="shared" si="0"/>
        <v>0</v>
      </c>
    </row>
    <row r="22" spans="1:11" ht="50.25" customHeight="1" x14ac:dyDescent="0.2">
      <c r="A22" s="117"/>
      <c r="B22" s="117"/>
      <c r="C22" s="117"/>
      <c r="D22" s="117"/>
      <c r="E22" s="18" t="s">
        <v>59</v>
      </c>
      <c r="F22" s="15">
        <v>2020</v>
      </c>
      <c r="G22" s="37">
        <v>49800</v>
      </c>
      <c r="H22" s="15"/>
      <c r="I22" s="37">
        <v>49800</v>
      </c>
      <c r="J22" s="15">
        <v>100</v>
      </c>
      <c r="K22" s="51">
        <f t="shared" si="0"/>
        <v>0</v>
      </c>
    </row>
    <row r="23" spans="1:11" ht="50.25" customHeight="1" x14ac:dyDescent="0.2">
      <c r="A23" s="117"/>
      <c r="B23" s="117"/>
      <c r="C23" s="117"/>
      <c r="D23" s="117"/>
      <c r="E23" s="18" t="s">
        <v>60</v>
      </c>
      <c r="F23" s="15">
        <v>2020</v>
      </c>
      <c r="G23" s="37">
        <v>62310</v>
      </c>
      <c r="H23" s="15"/>
      <c r="I23" s="37">
        <v>62310</v>
      </c>
      <c r="J23" s="15">
        <v>100</v>
      </c>
      <c r="K23" s="51">
        <f t="shared" si="0"/>
        <v>0</v>
      </c>
    </row>
    <row r="24" spans="1:11" ht="50.25" customHeight="1" x14ac:dyDescent="0.2">
      <c r="A24" s="117"/>
      <c r="B24" s="117"/>
      <c r="C24" s="117"/>
      <c r="D24" s="117"/>
      <c r="E24" s="18" t="s">
        <v>61</v>
      </c>
      <c r="F24" s="15">
        <v>2020</v>
      </c>
      <c r="G24" s="37">
        <v>36008</v>
      </c>
      <c r="H24" s="15"/>
      <c r="I24" s="37">
        <v>36008</v>
      </c>
      <c r="J24" s="15">
        <v>100</v>
      </c>
      <c r="K24" s="51">
        <f t="shared" si="0"/>
        <v>0</v>
      </c>
    </row>
    <row r="25" spans="1:11" ht="50.25" customHeight="1" x14ac:dyDescent="0.2">
      <c r="A25" s="117"/>
      <c r="B25" s="117"/>
      <c r="C25" s="117"/>
      <c r="D25" s="117"/>
      <c r="E25" s="18" t="s">
        <v>62</v>
      </c>
      <c r="F25" s="15">
        <v>2020</v>
      </c>
      <c r="G25" s="37">
        <v>27000</v>
      </c>
      <c r="H25" s="15"/>
      <c r="I25" s="37">
        <v>27000</v>
      </c>
      <c r="J25" s="15">
        <v>100</v>
      </c>
      <c r="K25" s="51">
        <f t="shared" si="0"/>
        <v>0</v>
      </c>
    </row>
    <row r="26" spans="1:11" ht="50.25" customHeight="1" x14ac:dyDescent="0.2">
      <c r="A26" s="117"/>
      <c r="B26" s="117"/>
      <c r="C26" s="117"/>
      <c r="D26" s="117"/>
      <c r="E26" s="18" t="s">
        <v>63</v>
      </c>
      <c r="F26" s="15">
        <v>2020</v>
      </c>
      <c r="G26" s="37">
        <v>45000</v>
      </c>
      <c r="H26" s="15"/>
      <c r="I26" s="37">
        <v>45000</v>
      </c>
      <c r="J26" s="15">
        <v>100</v>
      </c>
      <c r="K26" s="51">
        <f t="shared" si="0"/>
        <v>0</v>
      </c>
    </row>
    <row r="27" spans="1:11" ht="50.25" customHeight="1" x14ac:dyDescent="0.2">
      <c r="A27" s="117"/>
      <c r="B27" s="117"/>
      <c r="C27" s="117"/>
      <c r="D27" s="117"/>
      <c r="E27" s="18" t="s">
        <v>64</v>
      </c>
      <c r="F27" s="39">
        <v>2020</v>
      </c>
      <c r="G27" s="73">
        <v>40000</v>
      </c>
      <c r="H27" s="38"/>
      <c r="I27" s="73">
        <v>40000</v>
      </c>
      <c r="J27" s="38">
        <v>100</v>
      </c>
      <c r="K27" s="51">
        <f t="shared" si="0"/>
        <v>0</v>
      </c>
    </row>
    <row r="28" spans="1:11" ht="50.25" customHeight="1" x14ac:dyDescent="0.2">
      <c r="A28" s="117"/>
      <c r="B28" s="117"/>
      <c r="C28" s="117"/>
      <c r="D28" s="117"/>
      <c r="E28" s="18" t="s">
        <v>65</v>
      </c>
      <c r="F28" s="39">
        <v>2020</v>
      </c>
      <c r="G28" s="73">
        <v>907536</v>
      </c>
      <c r="H28" s="38"/>
      <c r="I28" s="73">
        <v>907536</v>
      </c>
      <c r="J28" s="38">
        <v>100</v>
      </c>
      <c r="K28" s="51">
        <f t="shared" si="0"/>
        <v>0</v>
      </c>
    </row>
    <row r="29" spans="1:11" ht="50.25" customHeight="1" x14ac:dyDescent="0.2">
      <c r="A29" s="117"/>
      <c r="B29" s="117"/>
      <c r="C29" s="117"/>
      <c r="D29" s="117"/>
      <c r="E29" s="18" t="s">
        <v>66</v>
      </c>
      <c r="F29" s="39">
        <v>2020</v>
      </c>
      <c r="G29" s="73">
        <v>365473</v>
      </c>
      <c r="H29" s="38"/>
      <c r="I29" s="73">
        <v>365473</v>
      </c>
      <c r="J29" s="38">
        <v>100</v>
      </c>
      <c r="K29" s="51">
        <f t="shared" si="0"/>
        <v>0</v>
      </c>
    </row>
    <row r="30" spans="1:11" ht="50.25" customHeight="1" x14ac:dyDescent="0.2">
      <c r="A30" s="117"/>
      <c r="B30" s="117"/>
      <c r="C30" s="117"/>
      <c r="D30" s="117"/>
      <c r="E30" s="18" t="s">
        <v>67</v>
      </c>
      <c r="F30" s="39">
        <v>2020</v>
      </c>
      <c r="G30" s="73">
        <v>298248</v>
      </c>
      <c r="H30" s="38"/>
      <c r="I30" s="73">
        <v>298248</v>
      </c>
      <c r="J30" s="38">
        <v>100</v>
      </c>
      <c r="K30" s="51">
        <f t="shared" si="0"/>
        <v>0</v>
      </c>
    </row>
    <row r="31" spans="1:11" ht="50.25" customHeight="1" x14ac:dyDescent="0.2">
      <c r="A31" s="117"/>
      <c r="B31" s="117"/>
      <c r="C31" s="117"/>
      <c r="D31" s="117"/>
      <c r="E31" s="18" t="s">
        <v>68</v>
      </c>
      <c r="F31" s="40">
        <v>2020</v>
      </c>
      <c r="G31" s="37">
        <v>168180</v>
      </c>
      <c r="H31" s="35"/>
      <c r="I31" s="37">
        <v>168180</v>
      </c>
      <c r="J31" s="35">
        <v>100</v>
      </c>
      <c r="K31" s="51">
        <f t="shared" si="0"/>
        <v>0</v>
      </c>
    </row>
    <row r="32" spans="1:11" ht="50.25" customHeight="1" x14ac:dyDescent="0.2">
      <c r="A32" s="117"/>
      <c r="B32" s="117"/>
      <c r="C32" s="117"/>
      <c r="D32" s="117"/>
      <c r="E32" s="18" t="s">
        <v>69</v>
      </c>
      <c r="F32" s="40">
        <v>2020</v>
      </c>
      <c r="G32" s="37">
        <v>757770</v>
      </c>
      <c r="H32" s="35"/>
      <c r="I32" s="37">
        <v>757770</v>
      </c>
      <c r="J32" s="35">
        <v>100</v>
      </c>
      <c r="K32" s="51">
        <f t="shared" si="0"/>
        <v>0</v>
      </c>
    </row>
    <row r="33" spans="1:11" ht="50.25" customHeight="1" x14ac:dyDescent="0.2">
      <c r="A33" s="117"/>
      <c r="B33" s="117"/>
      <c r="C33" s="117"/>
      <c r="D33" s="117"/>
      <c r="E33" s="18" t="s">
        <v>70</v>
      </c>
      <c r="F33" s="40">
        <v>2020</v>
      </c>
      <c r="G33" s="37">
        <v>169480</v>
      </c>
      <c r="H33" s="35"/>
      <c r="I33" s="37">
        <v>169480</v>
      </c>
      <c r="J33" s="35">
        <v>100</v>
      </c>
      <c r="K33" s="51">
        <f t="shared" si="0"/>
        <v>0</v>
      </c>
    </row>
    <row r="34" spans="1:11" ht="50.25" customHeight="1" x14ac:dyDescent="0.2">
      <c r="A34" s="117"/>
      <c r="B34" s="117"/>
      <c r="C34" s="117"/>
      <c r="D34" s="117"/>
      <c r="E34" s="18" t="s">
        <v>71</v>
      </c>
      <c r="F34" s="40">
        <v>2020</v>
      </c>
      <c r="G34" s="37">
        <v>260000</v>
      </c>
      <c r="H34" s="35"/>
      <c r="I34" s="37">
        <v>260000</v>
      </c>
      <c r="J34" s="35">
        <v>100</v>
      </c>
      <c r="K34" s="51">
        <f t="shared" si="0"/>
        <v>0</v>
      </c>
    </row>
    <row r="35" spans="1:11" ht="50.25" customHeight="1" x14ac:dyDescent="0.2">
      <c r="A35" s="118"/>
      <c r="B35" s="118"/>
      <c r="C35" s="118"/>
      <c r="D35" s="118"/>
      <c r="E35" s="18" t="s">
        <v>72</v>
      </c>
      <c r="F35" s="40">
        <v>2020</v>
      </c>
      <c r="G35" s="37">
        <v>290000</v>
      </c>
      <c r="H35" s="35"/>
      <c r="I35" s="37">
        <v>290000</v>
      </c>
      <c r="J35" s="35">
        <v>100</v>
      </c>
      <c r="K35" s="51">
        <f t="shared" si="0"/>
        <v>0</v>
      </c>
    </row>
    <row r="36" spans="1:11" s="42" customFormat="1" ht="18.75" customHeight="1" x14ac:dyDescent="0.2">
      <c r="A36" s="85" t="s">
        <v>27</v>
      </c>
      <c r="B36" s="85">
        <v>7321</v>
      </c>
      <c r="C36" s="93" t="s">
        <v>31</v>
      </c>
      <c r="D36" s="95" t="s">
        <v>29</v>
      </c>
      <c r="E36" s="41"/>
      <c r="F36" s="36"/>
      <c r="G36" s="36" t="s">
        <v>18</v>
      </c>
      <c r="H36" s="36"/>
      <c r="I36" s="36">
        <f>SUM(I37:I54)</f>
        <v>10296798</v>
      </c>
      <c r="J36" s="36"/>
      <c r="K36" s="51" t="e">
        <f t="shared" si="0"/>
        <v>#VALUE!</v>
      </c>
    </row>
    <row r="37" spans="1:11" s="42" customFormat="1" ht="50.25" customHeight="1" x14ac:dyDescent="0.2">
      <c r="A37" s="86"/>
      <c r="B37" s="86"/>
      <c r="C37" s="94"/>
      <c r="D37" s="96"/>
      <c r="E37" s="18" t="s">
        <v>43</v>
      </c>
      <c r="F37" s="15">
        <v>2020</v>
      </c>
      <c r="G37" s="37">
        <v>70000</v>
      </c>
      <c r="H37" s="15"/>
      <c r="I37" s="37">
        <v>70000</v>
      </c>
      <c r="J37" s="15">
        <v>100</v>
      </c>
      <c r="K37" s="51"/>
    </row>
    <row r="38" spans="1:11" s="42" customFormat="1" ht="61.5" customHeight="1" x14ac:dyDescent="0.2">
      <c r="A38" s="86"/>
      <c r="B38" s="86"/>
      <c r="C38" s="94"/>
      <c r="D38" s="96"/>
      <c r="E38" s="18" t="s">
        <v>46</v>
      </c>
      <c r="F38" s="40">
        <v>2020</v>
      </c>
      <c r="G38" s="37">
        <v>65648</v>
      </c>
      <c r="H38" s="37"/>
      <c r="I38" s="37">
        <v>65648</v>
      </c>
      <c r="J38" s="37">
        <v>100</v>
      </c>
      <c r="K38" s="51"/>
    </row>
    <row r="39" spans="1:11" ht="50.25" customHeight="1" x14ac:dyDescent="0.2">
      <c r="A39" s="117"/>
      <c r="B39" s="117"/>
      <c r="C39" s="117"/>
      <c r="D39" s="117"/>
      <c r="E39" s="18" t="s">
        <v>108</v>
      </c>
      <c r="F39" s="15">
        <v>2020</v>
      </c>
      <c r="G39" s="37">
        <v>68820</v>
      </c>
      <c r="H39" s="15"/>
      <c r="I39" s="37">
        <v>68820</v>
      </c>
      <c r="J39" s="15">
        <v>100</v>
      </c>
      <c r="K39" s="51"/>
    </row>
    <row r="40" spans="1:11" ht="50.25" customHeight="1" x14ac:dyDescent="0.2">
      <c r="A40" s="117"/>
      <c r="B40" s="117"/>
      <c r="C40" s="117"/>
      <c r="D40" s="117"/>
      <c r="E40" s="18" t="s">
        <v>34</v>
      </c>
      <c r="F40" s="15">
        <v>2020</v>
      </c>
      <c r="G40" s="37">
        <v>2368973</v>
      </c>
      <c r="H40" s="15"/>
      <c r="I40" s="37">
        <f>2368973-523630</f>
        <v>1845343</v>
      </c>
      <c r="J40" s="15">
        <v>100</v>
      </c>
      <c r="K40" s="51">
        <f t="shared" si="0"/>
        <v>-523630</v>
      </c>
    </row>
    <row r="41" spans="1:11" ht="50.25" customHeight="1" x14ac:dyDescent="0.2">
      <c r="A41" s="117"/>
      <c r="B41" s="117"/>
      <c r="C41" s="117"/>
      <c r="D41" s="117"/>
      <c r="E41" s="18" t="s">
        <v>45</v>
      </c>
      <c r="F41" s="15">
        <v>2020</v>
      </c>
      <c r="G41" s="37">
        <v>1606039</v>
      </c>
      <c r="H41" s="15"/>
      <c r="I41" s="37">
        <v>1343820</v>
      </c>
      <c r="J41" s="15">
        <v>85</v>
      </c>
      <c r="K41" s="51">
        <f t="shared" si="0"/>
        <v>-262219</v>
      </c>
    </row>
    <row r="42" spans="1:11" ht="50.25" customHeight="1" x14ac:dyDescent="0.2">
      <c r="A42" s="117"/>
      <c r="B42" s="117"/>
      <c r="C42" s="117"/>
      <c r="D42" s="117"/>
      <c r="E42" s="18" t="s">
        <v>35</v>
      </c>
      <c r="F42" s="15">
        <v>2020</v>
      </c>
      <c r="G42" s="37">
        <v>754097</v>
      </c>
      <c r="H42" s="15"/>
      <c r="I42" s="37">
        <v>754097</v>
      </c>
      <c r="J42" s="15">
        <v>100</v>
      </c>
      <c r="K42" s="51"/>
    </row>
    <row r="43" spans="1:11" ht="42.75" customHeight="1" x14ac:dyDescent="0.2">
      <c r="A43" s="117"/>
      <c r="B43" s="117"/>
      <c r="C43" s="117"/>
      <c r="D43" s="117"/>
      <c r="E43" s="18" t="s">
        <v>77</v>
      </c>
      <c r="F43" s="15">
        <v>2020</v>
      </c>
      <c r="G43" s="37">
        <v>329630</v>
      </c>
      <c r="H43" s="15"/>
      <c r="I43" s="37">
        <v>329630</v>
      </c>
      <c r="J43" s="15">
        <v>100</v>
      </c>
      <c r="K43" s="51"/>
    </row>
    <row r="44" spans="1:11" ht="88.5" customHeight="1" x14ac:dyDescent="0.2">
      <c r="A44" s="117"/>
      <c r="B44" s="117"/>
      <c r="C44" s="117"/>
      <c r="D44" s="117"/>
      <c r="E44" s="18" t="s">
        <v>109</v>
      </c>
      <c r="F44" s="15">
        <v>2020</v>
      </c>
      <c r="G44" s="37">
        <v>502970</v>
      </c>
      <c r="H44" s="15"/>
      <c r="I44" s="37">
        <v>502970</v>
      </c>
      <c r="J44" s="15">
        <v>100</v>
      </c>
      <c r="K44" s="51"/>
    </row>
    <row r="45" spans="1:11" ht="93" customHeight="1" x14ac:dyDescent="0.2">
      <c r="A45" s="117"/>
      <c r="B45" s="117"/>
      <c r="C45" s="117"/>
      <c r="D45" s="117"/>
      <c r="E45" s="18" t="s">
        <v>91</v>
      </c>
      <c r="F45" s="15">
        <v>2020</v>
      </c>
      <c r="G45" s="37">
        <v>555413</v>
      </c>
      <c r="H45" s="15"/>
      <c r="I45" s="37">
        <v>555413</v>
      </c>
      <c r="J45" s="15">
        <v>100</v>
      </c>
      <c r="K45" s="51"/>
    </row>
    <row r="46" spans="1:11" ht="50.25" customHeight="1" x14ac:dyDescent="0.2">
      <c r="A46" s="117"/>
      <c r="B46" s="117"/>
      <c r="C46" s="117"/>
      <c r="D46" s="117"/>
      <c r="E46" s="18" t="s">
        <v>81</v>
      </c>
      <c r="F46" s="15">
        <v>2020</v>
      </c>
      <c r="G46" s="37">
        <v>49720</v>
      </c>
      <c r="H46" s="15"/>
      <c r="I46" s="37">
        <v>49720</v>
      </c>
      <c r="J46" s="15">
        <v>100</v>
      </c>
      <c r="K46" s="51"/>
    </row>
    <row r="47" spans="1:11" ht="50.25" customHeight="1" x14ac:dyDescent="0.2">
      <c r="A47" s="117"/>
      <c r="B47" s="117"/>
      <c r="C47" s="117"/>
      <c r="D47" s="117"/>
      <c r="E47" s="18" t="s">
        <v>92</v>
      </c>
      <c r="F47" s="15">
        <v>2020</v>
      </c>
      <c r="G47" s="37">
        <v>3678895</v>
      </c>
      <c r="H47" s="15"/>
      <c r="I47" s="37">
        <f>919724+500000</f>
        <v>1419724</v>
      </c>
      <c r="J47" s="15">
        <v>38.6</v>
      </c>
      <c r="K47" s="51"/>
    </row>
    <row r="48" spans="1:11" ht="36.75" customHeight="1" x14ac:dyDescent="0.2">
      <c r="A48" s="117"/>
      <c r="B48" s="117"/>
      <c r="C48" s="117"/>
      <c r="D48" s="117"/>
      <c r="E48" s="18" t="s">
        <v>110</v>
      </c>
      <c r="F48" s="15">
        <v>2020</v>
      </c>
      <c r="G48" s="37">
        <v>199000</v>
      </c>
      <c r="H48" s="15"/>
      <c r="I48" s="37">
        <v>199000</v>
      </c>
      <c r="J48" s="15">
        <v>100</v>
      </c>
      <c r="K48" s="51"/>
    </row>
    <row r="49" spans="1:11" ht="102" customHeight="1" x14ac:dyDescent="0.2">
      <c r="A49" s="117"/>
      <c r="B49" s="117"/>
      <c r="C49" s="117"/>
      <c r="D49" s="117"/>
      <c r="E49" s="58" t="s">
        <v>93</v>
      </c>
      <c r="F49" s="15">
        <v>2020</v>
      </c>
      <c r="G49" s="37">
        <v>431554</v>
      </c>
      <c r="H49" s="15"/>
      <c r="I49" s="37">
        <v>431554</v>
      </c>
      <c r="J49" s="15">
        <v>100</v>
      </c>
      <c r="K49" s="51"/>
    </row>
    <row r="50" spans="1:11" ht="45" customHeight="1" x14ac:dyDescent="0.2">
      <c r="A50" s="117"/>
      <c r="B50" s="117"/>
      <c r="C50" s="117"/>
      <c r="D50" s="117"/>
      <c r="E50" s="18" t="s">
        <v>94</v>
      </c>
      <c r="F50" s="15">
        <v>2020</v>
      </c>
      <c r="G50" s="37">
        <v>220000</v>
      </c>
      <c r="H50" s="15"/>
      <c r="I50" s="37">
        <v>220000</v>
      </c>
      <c r="J50" s="15">
        <v>100</v>
      </c>
      <c r="K50" s="51"/>
    </row>
    <row r="51" spans="1:11" ht="45" customHeight="1" x14ac:dyDescent="0.2">
      <c r="A51" s="117"/>
      <c r="B51" s="117"/>
      <c r="C51" s="117"/>
      <c r="D51" s="117"/>
      <c r="E51" s="18" t="s">
        <v>96</v>
      </c>
      <c r="F51" s="15">
        <v>2020</v>
      </c>
      <c r="G51" s="37">
        <v>91000</v>
      </c>
      <c r="H51" s="15"/>
      <c r="I51" s="37">
        <v>91000</v>
      </c>
      <c r="J51" s="15">
        <v>100</v>
      </c>
      <c r="K51" s="51"/>
    </row>
    <row r="52" spans="1:11" ht="45" customHeight="1" x14ac:dyDescent="0.2">
      <c r="A52" s="117"/>
      <c r="B52" s="117"/>
      <c r="C52" s="117"/>
      <c r="D52" s="117"/>
      <c r="E52" s="18" t="s">
        <v>111</v>
      </c>
      <c r="F52" s="15">
        <v>2020</v>
      </c>
      <c r="G52" s="37">
        <v>270000</v>
      </c>
      <c r="H52" s="15"/>
      <c r="I52" s="37">
        <v>270000</v>
      </c>
      <c r="J52" s="15">
        <v>100</v>
      </c>
      <c r="K52" s="51"/>
    </row>
    <row r="53" spans="1:11" ht="62.25" customHeight="1" x14ac:dyDescent="0.2">
      <c r="A53" s="117"/>
      <c r="B53" s="117"/>
      <c r="C53" s="117"/>
      <c r="D53" s="117"/>
      <c r="E53" s="18" t="s">
        <v>95</v>
      </c>
      <c r="F53" s="15">
        <v>2020</v>
      </c>
      <c r="G53" s="37">
        <v>589091</v>
      </c>
      <c r="H53" s="15"/>
      <c r="I53" s="37">
        <v>589091</v>
      </c>
      <c r="J53" s="15">
        <v>100</v>
      </c>
      <c r="K53" s="51"/>
    </row>
    <row r="54" spans="1:11" ht="40.5" customHeight="1" x14ac:dyDescent="0.2">
      <c r="A54" s="117"/>
      <c r="B54" s="117"/>
      <c r="C54" s="117"/>
      <c r="D54" s="117"/>
      <c r="E54" s="18" t="s">
        <v>36</v>
      </c>
      <c r="F54" s="15">
        <v>2020</v>
      </c>
      <c r="G54" s="37">
        <v>1490968</v>
      </c>
      <c r="H54" s="15"/>
      <c r="I54" s="37">
        <v>1490968</v>
      </c>
      <c r="J54" s="15">
        <v>100</v>
      </c>
      <c r="K54" s="51">
        <f t="shared" si="0"/>
        <v>0</v>
      </c>
    </row>
    <row r="55" spans="1:11" ht="131.25" customHeight="1" x14ac:dyDescent="0.2">
      <c r="A55" s="59" t="s">
        <v>98</v>
      </c>
      <c r="B55" s="59">
        <v>7363</v>
      </c>
      <c r="C55" s="59"/>
      <c r="D55" s="60" t="s">
        <v>97</v>
      </c>
      <c r="E55" s="58" t="s">
        <v>99</v>
      </c>
      <c r="F55" s="15">
        <v>2020</v>
      </c>
      <c r="G55" s="37">
        <v>1551707</v>
      </c>
      <c r="H55" s="15"/>
      <c r="I55" s="37">
        <v>1551707</v>
      </c>
      <c r="J55" s="15">
        <v>100</v>
      </c>
      <c r="K55" s="51"/>
    </row>
    <row r="56" spans="1:11" s="10" customFormat="1" ht="13.5" x14ac:dyDescent="0.2">
      <c r="A56" s="8"/>
      <c r="B56" s="9"/>
      <c r="C56" s="111" t="s">
        <v>20</v>
      </c>
      <c r="D56" s="112"/>
      <c r="E56" s="113"/>
      <c r="F56" s="21"/>
      <c r="G56" s="22" t="s">
        <v>18</v>
      </c>
      <c r="H56" s="21"/>
      <c r="I56" s="36">
        <f>I57+I60+I59+I58</f>
        <v>1924131</v>
      </c>
      <c r="J56" s="21"/>
      <c r="K56" s="51" t="e">
        <f t="shared" si="0"/>
        <v>#VALUE!</v>
      </c>
    </row>
    <row r="57" spans="1:11" s="11" customFormat="1" ht="102" x14ac:dyDescent="0.2">
      <c r="A57" s="85" t="s">
        <v>28</v>
      </c>
      <c r="B57" s="85">
        <v>7324</v>
      </c>
      <c r="C57" s="93" t="s">
        <v>31</v>
      </c>
      <c r="D57" s="95" t="s">
        <v>30</v>
      </c>
      <c r="E57" s="18" t="s">
        <v>33</v>
      </c>
      <c r="F57" s="15">
        <v>2020</v>
      </c>
      <c r="G57" s="37">
        <v>1454734</v>
      </c>
      <c r="H57" s="15"/>
      <c r="I57" s="37">
        <v>1454734</v>
      </c>
      <c r="J57" s="15">
        <v>100</v>
      </c>
      <c r="K57" s="51">
        <f t="shared" si="0"/>
        <v>0</v>
      </c>
    </row>
    <row r="58" spans="1:11" s="11" customFormat="1" ht="38.25" x14ac:dyDescent="0.2">
      <c r="A58" s="86"/>
      <c r="B58" s="86"/>
      <c r="C58" s="94"/>
      <c r="D58" s="96"/>
      <c r="E58" s="18" t="s">
        <v>83</v>
      </c>
      <c r="F58" s="15">
        <v>2020</v>
      </c>
      <c r="G58" s="37">
        <v>79955</v>
      </c>
      <c r="H58" s="15"/>
      <c r="I58" s="37">
        <v>79955</v>
      </c>
      <c r="J58" s="15">
        <v>100</v>
      </c>
      <c r="K58" s="51"/>
    </row>
    <row r="59" spans="1:11" s="11" customFormat="1" ht="38.25" x14ac:dyDescent="0.2">
      <c r="A59" s="86"/>
      <c r="B59" s="86"/>
      <c r="C59" s="94"/>
      <c r="D59" s="96"/>
      <c r="E59" s="18" t="s">
        <v>88</v>
      </c>
      <c r="F59" s="15">
        <v>2020</v>
      </c>
      <c r="G59" s="37">
        <v>119176</v>
      </c>
      <c r="H59" s="15"/>
      <c r="I59" s="37">
        <v>119176</v>
      </c>
      <c r="J59" s="15">
        <v>100</v>
      </c>
      <c r="K59" s="51"/>
    </row>
    <row r="60" spans="1:11" s="11" customFormat="1" ht="36" customHeight="1" x14ac:dyDescent="0.2">
      <c r="A60" s="87"/>
      <c r="B60" s="87"/>
      <c r="C60" s="87"/>
      <c r="D60" s="97"/>
      <c r="E60" s="18" t="s">
        <v>44</v>
      </c>
      <c r="F60" s="15">
        <v>2020</v>
      </c>
      <c r="G60" s="37">
        <v>270266</v>
      </c>
      <c r="H60" s="15"/>
      <c r="I60" s="37">
        <f>445266-175000</f>
        <v>270266</v>
      </c>
      <c r="J60" s="15">
        <v>100</v>
      </c>
      <c r="K60" s="51">
        <f t="shared" si="0"/>
        <v>0</v>
      </c>
    </row>
    <row r="61" spans="1:11" s="47" customFormat="1" x14ac:dyDescent="0.2">
      <c r="A61" s="49"/>
      <c r="B61" s="50" t="s">
        <v>14</v>
      </c>
      <c r="C61" s="88" t="s">
        <v>22</v>
      </c>
      <c r="D61" s="89"/>
      <c r="E61" s="90"/>
      <c r="F61" s="46"/>
      <c r="G61" s="19" t="s">
        <v>18</v>
      </c>
      <c r="H61" s="19"/>
      <c r="I61" s="46">
        <f>I65+I66+I62</f>
        <v>26312418.75</v>
      </c>
      <c r="J61" s="46"/>
      <c r="K61" s="51" t="e">
        <f t="shared" si="0"/>
        <v>#VALUE!</v>
      </c>
    </row>
    <row r="62" spans="1:11" s="47" customFormat="1" x14ac:dyDescent="0.2">
      <c r="A62" s="98">
        <v>3719510</v>
      </c>
      <c r="B62" s="82">
        <v>9510</v>
      </c>
      <c r="C62" s="101"/>
      <c r="D62" s="102" t="s">
        <v>100</v>
      </c>
      <c r="E62" s="61"/>
      <c r="F62" s="46"/>
      <c r="G62" s="19"/>
      <c r="H62" s="19"/>
      <c r="I62" s="46">
        <f>I63+I64</f>
        <v>2331776</v>
      </c>
      <c r="J62" s="46"/>
      <c r="K62" s="51"/>
    </row>
    <row r="63" spans="1:11" s="47" customFormat="1" ht="78.75" customHeight="1" x14ac:dyDescent="0.2">
      <c r="A63" s="99"/>
      <c r="B63" s="99"/>
      <c r="C63" s="99"/>
      <c r="D63" s="103"/>
      <c r="E63" s="62" t="s">
        <v>101</v>
      </c>
      <c r="F63" s="63">
        <v>2020</v>
      </c>
      <c r="G63" s="23">
        <v>1434250</v>
      </c>
      <c r="H63" s="19"/>
      <c r="I63" s="37">
        <v>1147400</v>
      </c>
      <c r="J63" s="64">
        <v>80</v>
      </c>
      <c r="K63" s="51"/>
    </row>
    <row r="64" spans="1:11" s="47" customFormat="1" ht="80.25" customHeight="1" x14ac:dyDescent="0.2">
      <c r="A64" s="100"/>
      <c r="B64" s="100"/>
      <c r="C64" s="100"/>
      <c r="D64" s="104"/>
      <c r="E64" s="62" t="s">
        <v>102</v>
      </c>
      <c r="F64" s="63" t="s">
        <v>103</v>
      </c>
      <c r="G64" s="23">
        <v>2469000</v>
      </c>
      <c r="H64" s="19"/>
      <c r="I64" s="37">
        <v>1184376</v>
      </c>
      <c r="J64" s="64">
        <v>48</v>
      </c>
      <c r="K64" s="51"/>
    </row>
    <row r="65" spans="1:11" ht="173.25" customHeight="1" x14ac:dyDescent="0.2">
      <c r="A65" s="44">
        <v>3719710</v>
      </c>
      <c r="B65" s="45" t="s">
        <v>84</v>
      </c>
      <c r="C65" s="52" t="s">
        <v>16</v>
      </c>
      <c r="D65" s="53" t="s">
        <v>85</v>
      </c>
      <c r="E65" s="58" t="s">
        <v>90</v>
      </c>
      <c r="F65" s="15">
        <v>2020</v>
      </c>
      <c r="G65" s="23">
        <v>937500</v>
      </c>
      <c r="H65" s="23"/>
      <c r="I65" s="37">
        <v>249371</v>
      </c>
      <c r="J65" s="15">
        <f>I65*100/G65</f>
        <v>26.599573333333332</v>
      </c>
      <c r="K65" s="51">
        <f t="shared" si="0"/>
        <v>-688129</v>
      </c>
    </row>
    <row r="66" spans="1:11" s="42" customFormat="1" ht="13.5" x14ac:dyDescent="0.2">
      <c r="A66" s="79">
        <v>3719770</v>
      </c>
      <c r="B66" s="82" t="s">
        <v>15</v>
      </c>
      <c r="C66" s="83" t="s">
        <v>16</v>
      </c>
      <c r="D66" s="91" t="s">
        <v>17</v>
      </c>
      <c r="E66" s="48"/>
      <c r="F66" s="36"/>
      <c r="G66" s="22" t="s">
        <v>18</v>
      </c>
      <c r="H66" s="22"/>
      <c r="I66" s="36">
        <f>SUM(I67:I98)</f>
        <v>23731271.75</v>
      </c>
      <c r="J66" s="36"/>
      <c r="K66" s="51" t="e">
        <f t="shared" si="0"/>
        <v>#VALUE!</v>
      </c>
    </row>
    <row r="67" spans="1:11" ht="38.25" x14ac:dyDescent="0.2">
      <c r="A67" s="80"/>
      <c r="B67" s="80"/>
      <c r="C67" s="84"/>
      <c r="D67" s="92"/>
      <c r="E67" s="29" t="s">
        <v>37</v>
      </c>
      <c r="F67" s="15">
        <v>2020</v>
      </c>
      <c r="G67" s="23">
        <v>962062</v>
      </c>
      <c r="H67" s="23"/>
      <c r="I67" s="37">
        <v>817752.7</v>
      </c>
      <c r="J67" s="15">
        <v>85</v>
      </c>
      <c r="K67" s="51">
        <f t="shared" si="0"/>
        <v>-144309.30000000005</v>
      </c>
    </row>
    <row r="68" spans="1:11" ht="63.75" x14ac:dyDescent="0.2">
      <c r="A68" s="80"/>
      <c r="B68" s="80"/>
      <c r="C68" s="84"/>
      <c r="D68" s="92"/>
      <c r="E68" s="29" t="s">
        <v>38</v>
      </c>
      <c r="F68" s="15">
        <v>2020</v>
      </c>
      <c r="G68" s="23">
        <v>338820</v>
      </c>
      <c r="H68" s="23"/>
      <c r="I68" s="37">
        <v>338820</v>
      </c>
      <c r="J68" s="15">
        <v>85</v>
      </c>
      <c r="K68" s="51">
        <f t="shared" si="0"/>
        <v>0</v>
      </c>
    </row>
    <row r="69" spans="1:11" ht="38.25" x14ac:dyDescent="0.2">
      <c r="A69" s="80"/>
      <c r="B69" s="80"/>
      <c r="C69" s="84"/>
      <c r="D69" s="92"/>
      <c r="E69" s="29" t="s">
        <v>39</v>
      </c>
      <c r="F69" s="15">
        <v>2020</v>
      </c>
      <c r="G69" s="23">
        <v>599844</v>
      </c>
      <c r="H69" s="23"/>
      <c r="I69" s="37">
        <v>599844</v>
      </c>
      <c r="J69" s="15">
        <v>85</v>
      </c>
      <c r="K69" s="51">
        <f t="shared" si="0"/>
        <v>0</v>
      </c>
    </row>
    <row r="70" spans="1:11" ht="38.25" x14ac:dyDescent="0.2">
      <c r="A70" s="80"/>
      <c r="B70" s="80"/>
      <c r="C70" s="84"/>
      <c r="D70" s="92"/>
      <c r="E70" s="29" t="s">
        <v>40</v>
      </c>
      <c r="F70" s="15">
        <v>2020</v>
      </c>
      <c r="G70" s="23">
        <v>1400000</v>
      </c>
      <c r="H70" s="23"/>
      <c r="I70" s="37">
        <v>1190000</v>
      </c>
      <c r="J70" s="15">
        <v>85</v>
      </c>
      <c r="K70" s="51">
        <f t="shared" si="0"/>
        <v>-210000</v>
      </c>
    </row>
    <row r="71" spans="1:11" ht="38.25" x14ac:dyDescent="0.2">
      <c r="A71" s="80"/>
      <c r="B71" s="80"/>
      <c r="C71" s="84"/>
      <c r="D71" s="92"/>
      <c r="E71" s="29" t="s">
        <v>75</v>
      </c>
      <c r="F71" s="30">
        <v>2020</v>
      </c>
      <c r="G71" s="38">
        <v>1443830</v>
      </c>
      <c r="H71" s="38"/>
      <c r="I71" s="73">
        <v>1227255.5</v>
      </c>
      <c r="J71" s="38">
        <v>85</v>
      </c>
      <c r="K71" s="51">
        <f t="shared" si="0"/>
        <v>-216574.5</v>
      </c>
    </row>
    <row r="72" spans="1:11" ht="51" x14ac:dyDescent="0.2">
      <c r="A72" s="80"/>
      <c r="B72" s="80"/>
      <c r="C72" s="84"/>
      <c r="D72" s="92"/>
      <c r="E72" s="29" t="s">
        <v>76</v>
      </c>
      <c r="F72" s="30">
        <v>2020</v>
      </c>
      <c r="G72" s="38">
        <v>1497147</v>
      </c>
      <c r="H72" s="38"/>
      <c r="I72" s="73">
        <v>1272574.95</v>
      </c>
      <c r="J72" s="38">
        <v>85</v>
      </c>
      <c r="K72" s="51">
        <f t="shared" si="0"/>
        <v>-224572.05000000005</v>
      </c>
    </row>
    <row r="73" spans="1:11" ht="38.25" x14ac:dyDescent="0.2">
      <c r="A73" s="80"/>
      <c r="B73" s="80"/>
      <c r="C73" s="84"/>
      <c r="D73" s="92"/>
      <c r="E73" s="29" t="s">
        <v>41</v>
      </c>
      <c r="F73" s="30">
        <v>2020</v>
      </c>
      <c r="G73" s="38">
        <v>1363238</v>
      </c>
      <c r="H73" s="38"/>
      <c r="I73" s="73">
        <v>1158752.3</v>
      </c>
      <c r="J73" s="38">
        <v>85</v>
      </c>
      <c r="K73" s="51">
        <f t="shared" si="0"/>
        <v>-204485.69999999995</v>
      </c>
    </row>
    <row r="74" spans="1:11" ht="25.5" x14ac:dyDescent="0.2">
      <c r="A74" s="80"/>
      <c r="B74" s="80"/>
      <c r="C74" s="84"/>
      <c r="D74" s="92"/>
      <c r="E74" s="29" t="s">
        <v>42</v>
      </c>
      <c r="F74" s="30">
        <v>2020</v>
      </c>
      <c r="G74" s="38">
        <v>1486507</v>
      </c>
      <c r="H74" s="38"/>
      <c r="I74" s="73">
        <v>1337856.3</v>
      </c>
      <c r="J74" s="38">
        <v>85</v>
      </c>
      <c r="K74" s="51">
        <f t="shared" si="0"/>
        <v>-148650.69999999995</v>
      </c>
    </row>
    <row r="75" spans="1:11" ht="51" x14ac:dyDescent="0.2">
      <c r="A75" s="80"/>
      <c r="B75" s="80"/>
      <c r="C75" s="84"/>
      <c r="D75" s="92"/>
      <c r="E75" s="29" t="s">
        <v>116</v>
      </c>
      <c r="F75" s="30">
        <v>2020</v>
      </c>
      <c r="G75" s="38">
        <v>1524457</v>
      </c>
      <c r="H75" s="38"/>
      <c r="I75" s="73">
        <v>1232500</v>
      </c>
      <c r="J75" s="38">
        <v>85</v>
      </c>
      <c r="K75" s="51">
        <f t="shared" si="0"/>
        <v>-291957</v>
      </c>
    </row>
    <row r="76" spans="1:11" ht="38.25" x14ac:dyDescent="0.2">
      <c r="A76" s="80"/>
      <c r="B76" s="80"/>
      <c r="C76" s="84"/>
      <c r="D76" s="92"/>
      <c r="E76" s="29" t="s">
        <v>117</v>
      </c>
      <c r="F76" s="15">
        <v>2020</v>
      </c>
      <c r="G76" s="23">
        <v>297679.40000000002</v>
      </c>
      <c r="H76" s="23"/>
      <c r="I76" s="37">
        <v>297679.40000000002</v>
      </c>
      <c r="J76" s="15">
        <v>100</v>
      </c>
      <c r="K76" s="51">
        <f t="shared" si="0"/>
        <v>0</v>
      </c>
    </row>
    <row r="77" spans="1:11" ht="38.25" x14ac:dyDescent="0.2">
      <c r="A77" s="80"/>
      <c r="B77" s="80"/>
      <c r="C77" s="84"/>
      <c r="D77" s="92"/>
      <c r="E77" s="29" t="s">
        <v>118</v>
      </c>
      <c r="F77" s="15">
        <v>2020</v>
      </c>
      <c r="G77" s="23">
        <v>196743.3</v>
      </c>
      <c r="H77" s="23"/>
      <c r="I77" s="37">
        <v>196743.3</v>
      </c>
      <c r="J77" s="15">
        <v>100</v>
      </c>
      <c r="K77" s="51">
        <f t="shared" si="0"/>
        <v>0</v>
      </c>
    </row>
    <row r="78" spans="1:11" ht="38.25" x14ac:dyDescent="0.2">
      <c r="A78" s="80"/>
      <c r="B78" s="80"/>
      <c r="C78" s="84"/>
      <c r="D78" s="92"/>
      <c r="E78" s="29" t="s">
        <v>119</v>
      </c>
      <c r="F78" s="15">
        <v>2020</v>
      </c>
      <c r="G78" s="23">
        <v>298467.3</v>
      </c>
      <c r="H78" s="23"/>
      <c r="I78" s="37">
        <v>298467.3</v>
      </c>
      <c r="J78" s="15">
        <v>100</v>
      </c>
      <c r="K78" s="51">
        <f t="shared" si="0"/>
        <v>0</v>
      </c>
    </row>
    <row r="79" spans="1:11" ht="51" x14ac:dyDescent="0.2">
      <c r="A79" s="80"/>
      <c r="B79" s="80"/>
      <c r="C79" s="84"/>
      <c r="D79" s="92"/>
      <c r="E79" s="29" t="s">
        <v>78</v>
      </c>
      <c r="F79" s="15">
        <v>2020</v>
      </c>
      <c r="G79" s="23">
        <v>3403254</v>
      </c>
      <c r="H79" s="23"/>
      <c r="I79" s="37">
        <f>1145845+500000</f>
        <v>1645845</v>
      </c>
      <c r="J79" s="15">
        <v>48.4</v>
      </c>
      <c r="K79" s="51">
        <f t="shared" si="0"/>
        <v>-1757409</v>
      </c>
    </row>
    <row r="80" spans="1:11" ht="38.25" x14ac:dyDescent="0.2">
      <c r="A80" s="80"/>
      <c r="B80" s="80"/>
      <c r="C80" s="84"/>
      <c r="D80" s="92"/>
      <c r="E80" s="18" t="s">
        <v>87</v>
      </c>
      <c r="F80" s="15">
        <v>2020</v>
      </c>
      <c r="G80" s="23">
        <v>1393455</v>
      </c>
      <c r="H80" s="23"/>
      <c r="I80" s="37">
        <v>1184436</v>
      </c>
      <c r="J80" s="15">
        <v>85</v>
      </c>
      <c r="K80" s="51">
        <f t="shared" si="0"/>
        <v>-209019</v>
      </c>
    </row>
    <row r="81" spans="1:11" ht="38.25" x14ac:dyDescent="0.2">
      <c r="A81" s="80"/>
      <c r="B81" s="80"/>
      <c r="C81" s="84"/>
      <c r="D81" s="92"/>
      <c r="E81" s="29" t="s">
        <v>86</v>
      </c>
      <c r="F81" s="15">
        <v>2020</v>
      </c>
      <c r="G81" s="23">
        <v>400000</v>
      </c>
      <c r="H81" s="23"/>
      <c r="I81" s="37">
        <v>400000</v>
      </c>
      <c r="J81" s="15">
        <v>100</v>
      </c>
      <c r="K81" s="51">
        <f t="shared" si="0"/>
        <v>0</v>
      </c>
    </row>
    <row r="82" spans="1:11" ht="38.25" x14ac:dyDescent="0.2">
      <c r="A82" s="80"/>
      <c r="B82" s="80"/>
      <c r="C82" s="84"/>
      <c r="D82" s="92"/>
      <c r="E82" s="29" t="s">
        <v>79</v>
      </c>
      <c r="F82" s="15">
        <v>2020</v>
      </c>
      <c r="G82" s="23">
        <v>190000</v>
      </c>
      <c r="H82" s="23"/>
      <c r="I82" s="37">
        <v>190000</v>
      </c>
      <c r="J82" s="15">
        <v>100</v>
      </c>
      <c r="K82" s="51">
        <f t="shared" si="0"/>
        <v>0</v>
      </c>
    </row>
    <row r="83" spans="1:11" ht="51" x14ac:dyDescent="0.2">
      <c r="A83" s="80"/>
      <c r="B83" s="80"/>
      <c r="C83" s="84"/>
      <c r="D83" s="92"/>
      <c r="E83" s="57" t="s">
        <v>120</v>
      </c>
      <c r="F83" s="15">
        <v>2020</v>
      </c>
      <c r="G83" s="23">
        <v>1496996</v>
      </c>
      <c r="H83" s="23"/>
      <c r="I83" s="37">
        <v>1047897</v>
      </c>
      <c r="J83" s="15">
        <v>70</v>
      </c>
      <c r="K83" s="51">
        <f t="shared" si="0"/>
        <v>-449099</v>
      </c>
    </row>
    <row r="84" spans="1:11" ht="51" x14ac:dyDescent="0.2">
      <c r="A84" s="80"/>
      <c r="B84" s="80"/>
      <c r="C84" s="84"/>
      <c r="D84" s="92"/>
      <c r="E84" s="57" t="s">
        <v>121</v>
      </c>
      <c r="F84" s="15">
        <v>2020</v>
      </c>
      <c r="G84" s="23">
        <v>721192</v>
      </c>
      <c r="H84" s="23"/>
      <c r="I84" s="37">
        <v>504834</v>
      </c>
      <c r="J84" s="15">
        <v>70</v>
      </c>
      <c r="K84" s="51">
        <f t="shared" si="0"/>
        <v>-216358</v>
      </c>
    </row>
    <row r="85" spans="1:11" ht="51" x14ac:dyDescent="0.2">
      <c r="A85" s="80"/>
      <c r="B85" s="80"/>
      <c r="C85" s="84"/>
      <c r="D85" s="92"/>
      <c r="E85" s="57" t="s">
        <v>89</v>
      </c>
      <c r="F85" s="15">
        <v>2020</v>
      </c>
      <c r="G85" s="23">
        <v>954000</v>
      </c>
      <c r="H85" s="23"/>
      <c r="I85" s="37">
        <v>810900</v>
      </c>
      <c r="J85" s="15">
        <v>85</v>
      </c>
      <c r="K85" s="51">
        <f t="shared" si="0"/>
        <v>-143100</v>
      </c>
    </row>
    <row r="86" spans="1:11" ht="41.25" customHeight="1" x14ac:dyDescent="0.2">
      <c r="A86" s="80"/>
      <c r="B86" s="80"/>
      <c r="C86" s="84"/>
      <c r="D86" s="92"/>
      <c r="E86" s="55" t="s">
        <v>80</v>
      </c>
      <c r="F86" s="15">
        <v>2020</v>
      </c>
      <c r="G86" s="23">
        <v>2180886</v>
      </c>
      <c r="H86" s="23"/>
      <c r="I86" s="37">
        <f>1090443+300000</f>
        <v>1390443</v>
      </c>
      <c r="J86" s="15">
        <v>63.7</v>
      </c>
      <c r="K86" s="51">
        <f t="shared" si="0"/>
        <v>-790443</v>
      </c>
    </row>
    <row r="87" spans="1:11" ht="41.25" customHeight="1" x14ac:dyDescent="0.2">
      <c r="A87" s="80"/>
      <c r="B87" s="80"/>
      <c r="C87" s="84"/>
      <c r="D87" s="92"/>
      <c r="E87" s="56" t="s">
        <v>82</v>
      </c>
      <c r="F87" s="15">
        <v>2020</v>
      </c>
      <c r="G87" s="23">
        <v>2247929</v>
      </c>
      <c r="H87" s="23"/>
      <c r="I87" s="37">
        <v>375000</v>
      </c>
      <c r="J87" s="15">
        <v>17.7</v>
      </c>
      <c r="K87" s="51">
        <f t="shared" si="0"/>
        <v>-1872929</v>
      </c>
    </row>
    <row r="88" spans="1:11" ht="51" x14ac:dyDescent="0.2">
      <c r="A88" s="80"/>
      <c r="B88" s="80"/>
      <c r="C88" s="84"/>
      <c r="D88" s="92"/>
      <c r="E88" s="29" t="s">
        <v>122</v>
      </c>
      <c r="F88" s="15">
        <v>2020</v>
      </c>
      <c r="G88" s="23">
        <v>99870</v>
      </c>
      <c r="H88" s="23"/>
      <c r="I88" s="37">
        <v>99870</v>
      </c>
      <c r="J88" s="15">
        <v>100</v>
      </c>
      <c r="K88" s="51">
        <f t="shared" si="0"/>
        <v>0</v>
      </c>
    </row>
    <row r="89" spans="1:11" ht="38.25" x14ac:dyDescent="0.2">
      <c r="A89" s="80"/>
      <c r="B89" s="80"/>
      <c r="C89" s="84"/>
      <c r="D89" s="92"/>
      <c r="E89" s="29" t="s">
        <v>104</v>
      </c>
      <c r="F89" s="15">
        <v>2020</v>
      </c>
      <c r="G89" s="23">
        <v>1496567</v>
      </c>
      <c r="H89" s="23"/>
      <c r="I89" s="37">
        <v>1047596</v>
      </c>
      <c r="J89" s="15">
        <v>70</v>
      </c>
      <c r="K89" s="51">
        <f t="shared" si="0"/>
        <v>-448971</v>
      </c>
    </row>
    <row r="90" spans="1:11" ht="51" x14ac:dyDescent="0.2">
      <c r="A90" s="80"/>
      <c r="B90" s="80"/>
      <c r="C90" s="84"/>
      <c r="D90" s="92"/>
      <c r="E90" s="29" t="s">
        <v>123</v>
      </c>
      <c r="F90" s="15">
        <v>2020</v>
      </c>
      <c r="G90" s="23">
        <v>954070</v>
      </c>
      <c r="H90" s="23"/>
      <c r="I90" s="37">
        <v>667849</v>
      </c>
      <c r="J90" s="15">
        <v>70</v>
      </c>
      <c r="K90" s="51">
        <f t="shared" si="0"/>
        <v>-286221</v>
      </c>
    </row>
    <row r="91" spans="1:11" ht="51" x14ac:dyDescent="0.2">
      <c r="A91" s="80"/>
      <c r="B91" s="80"/>
      <c r="C91" s="84"/>
      <c r="D91" s="92"/>
      <c r="E91" s="29" t="s">
        <v>124</v>
      </c>
      <c r="F91" s="15">
        <v>2020</v>
      </c>
      <c r="G91" s="23">
        <v>963911</v>
      </c>
      <c r="H91" s="23"/>
      <c r="I91" s="37">
        <v>593194</v>
      </c>
      <c r="J91" s="15">
        <v>70</v>
      </c>
      <c r="K91" s="51">
        <f t="shared" si="0"/>
        <v>-370717</v>
      </c>
    </row>
    <row r="92" spans="1:11" ht="51" x14ac:dyDescent="0.2">
      <c r="A92" s="80"/>
      <c r="B92" s="80"/>
      <c r="C92" s="84"/>
      <c r="D92" s="92"/>
      <c r="E92" s="29" t="s">
        <v>105</v>
      </c>
      <c r="F92" s="15">
        <v>2020</v>
      </c>
      <c r="G92" s="23">
        <v>1369223</v>
      </c>
      <c r="H92" s="23"/>
      <c r="I92" s="37">
        <v>751371</v>
      </c>
      <c r="J92" s="15">
        <v>55</v>
      </c>
      <c r="K92" s="51">
        <f t="shared" si="0"/>
        <v>-617852</v>
      </c>
    </row>
    <row r="93" spans="1:11" ht="63.75" x14ac:dyDescent="0.2">
      <c r="A93" s="80"/>
      <c r="B93" s="80"/>
      <c r="C93" s="84"/>
      <c r="D93" s="92"/>
      <c r="E93" s="29" t="s">
        <v>106</v>
      </c>
      <c r="F93" s="15">
        <v>2020</v>
      </c>
      <c r="G93" s="23">
        <v>1001334</v>
      </c>
      <c r="H93" s="23"/>
      <c r="I93" s="37">
        <v>700934</v>
      </c>
      <c r="J93" s="15">
        <v>70</v>
      </c>
      <c r="K93" s="51">
        <f t="shared" si="0"/>
        <v>-300400</v>
      </c>
    </row>
    <row r="94" spans="1:11" ht="63.75" x14ac:dyDescent="0.2">
      <c r="A94" s="80"/>
      <c r="B94" s="80"/>
      <c r="C94" s="84"/>
      <c r="D94" s="92"/>
      <c r="E94" s="62" t="s">
        <v>101</v>
      </c>
      <c r="F94" s="15">
        <v>2020</v>
      </c>
      <c r="G94" s="23">
        <v>1434250</v>
      </c>
      <c r="H94" s="23"/>
      <c r="I94" s="37">
        <v>286850</v>
      </c>
      <c r="J94" s="15">
        <v>20</v>
      </c>
      <c r="K94" s="51">
        <f t="shared" si="0"/>
        <v>-1147400</v>
      </c>
    </row>
    <row r="95" spans="1:11" ht="51" x14ac:dyDescent="0.2">
      <c r="A95" s="80"/>
      <c r="B95" s="80"/>
      <c r="C95" s="84"/>
      <c r="D95" s="92"/>
      <c r="E95" s="65" t="s">
        <v>125</v>
      </c>
      <c r="F95" s="15">
        <v>2020</v>
      </c>
      <c r="G95" s="23">
        <v>719637.7</v>
      </c>
      <c r="H95" s="23"/>
      <c r="I95" s="37">
        <v>503746</v>
      </c>
      <c r="J95" s="15">
        <v>70</v>
      </c>
      <c r="K95" s="51">
        <f t="shared" si="0"/>
        <v>-215891.69999999995</v>
      </c>
    </row>
    <row r="96" spans="1:11" ht="51" x14ac:dyDescent="0.2">
      <c r="A96" s="80"/>
      <c r="B96" s="80"/>
      <c r="C96" s="84"/>
      <c r="D96" s="92"/>
      <c r="E96" s="65" t="s">
        <v>126</v>
      </c>
      <c r="F96" s="15">
        <v>2020</v>
      </c>
      <c r="G96" s="23">
        <v>559475.02</v>
      </c>
      <c r="H96" s="23"/>
      <c r="I96" s="37">
        <v>391632</v>
      </c>
      <c r="J96" s="15">
        <v>70</v>
      </c>
      <c r="K96" s="51">
        <f t="shared" si="0"/>
        <v>-167843.02000000002</v>
      </c>
    </row>
    <row r="97" spans="1:11" ht="51" x14ac:dyDescent="0.2">
      <c r="A97" s="80"/>
      <c r="B97" s="80"/>
      <c r="C97" s="84"/>
      <c r="D97" s="92"/>
      <c r="E97" s="65" t="s">
        <v>107</v>
      </c>
      <c r="F97" s="15">
        <v>2020</v>
      </c>
      <c r="G97" s="23">
        <v>295000</v>
      </c>
      <c r="H97" s="23"/>
      <c r="I97" s="37">
        <v>295000</v>
      </c>
      <c r="J97" s="15">
        <v>100</v>
      </c>
      <c r="K97" s="51">
        <f t="shared" si="0"/>
        <v>0</v>
      </c>
    </row>
    <row r="98" spans="1:11" ht="75.75" customHeight="1" x14ac:dyDescent="0.2">
      <c r="A98" s="81"/>
      <c r="B98" s="81"/>
      <c r="C98" s="84"/>
      <c r="D98" s="92"/>
      <c r="E98" s="54" t="s">
        <v>32</v>
      </c>
      <c r="F98" s="15"/>
      <c r="G98" s="23">
        <v>22000000</v>
      </c>
      <c r="H98" s="23"/>
      <c r="I98" s="37">
        <f>750000+125629</f>
        <v>875629</v>
      </c>
      <c r="J98" s="15"/>
      <c r="K98" s="51">
        <f t="shared" si="0"/>
        <v>-21124371</v>
      </c>
    </row>
    <row r="99" spans="1:11" s="12" customFormat="1" x14ac:dyDescent="0.2">
      <c r="A99" s="16" t="s">
        <v>18</v>
      </c>
      <c r="B99" s="16" t="s">
        <v>18</v>
      </c>
      <c r="C99" s="24" t="s">
        <v>18</v>
      </c>
      <c r="D99" s="17" t="s">
        <v>19</v>
      </c>
      <c r="E99" s="16" t="s">
        <v>18</v>
      </c>
      <c r="F99" s="25" t="s">
        <v>18</v>
      </c>
      <c r="G99" s="74" t="s">
        <v>18</v>
      </c>
      <c r="H99" s="26"/>
      <c r="I99" s="19">
        <f>I61+I15+I12</f>
        <v>52270193.75</v>
      </c>
      <c r="J99" s="27" t="s">
        <v>18</v>
      </c>
      <c r="K99" s="51" t="e">
        <f t="shared" si="0"/>
        <v>#VALUE!</v>
      </c>
    </row>
    <row r="101" spans="1:11" s="13" customFormat="1" x14ac:dyDescent="0.2">
      <c r="B101" s="13" t="s">
        <v>24</v>
      </c>
      <c r="G101" s="75" t="s">
        <v>25</v>
      </c>
      <c r="I101" s="75"/>
    </row>
  </sheetData>
  <mergeCells count="40">
    <mergeCell ref="B17:B35"/>
    <mergeCell ref="A17:A35"/>
    <mergeCell ref="D36:D54"/>
    <mergeCell ref="C11:E11"/>
    <mergeCell ref="C12:E12"/>
    <mergeCell ref="B36:B54"/>
    <mergeCell ref="A36:A54"/>
    <mergeCell ref="C56:E56"/>
    <mergeCell ref="C16:E16"/>
    <mergeCell ref="C15:E15"/>
    <mergeCell ref="D17:D35"/>
    <mergeCell ref="C17:C35"/>
    <mergeCell ref="C36:C54"/>
    <mergeCell ref="A8:A9"/>
    <mergeCell ref="F8:F9"/>
    <mergeCell ref="G8:G9"/>
    <mergeCell ref="H8:H9"/>
    <mergeCell ref="F1:J1"/>
    <mergeCell ref="F2:J2"/>
    <mergeCell ref="I3:J3"/>
    <mergeCell ref="A4:J4"/>
    <mergeCell ref="I8:I9"/>
    <mergeCell ref="J8:J9"/>
    <mergeCell ref="B8:B9"/>
    <mergeCell ref="C8:C9"/>
    <mergeCell ref="D8:D9"/>
    <mergeCell ref="E8:E9"/>
    <mergeCell ref="A66:A98"/>
    <mergeCell ref="B66:B98"/>
    <mergeCell ref="C66:C98"/>
    <mergeCell ref="A57:A60"/>
    <mergeCell ref="B57:B60"/>
    <mergeCell ref="C61:E61"/>
    <mergeCell ref="D66:D98"/>
    <mergeCell ref="C57:C60"/>
    <mergeCell ref="D57:D60"/>
    <mergeCell ref="A62:A64"/>
    <mergeCell ref="B62:B64"/>
    <mergeCell ref="C62:C64"/>
    <mergeCell ref="D62:D64"/>
  </mergeCells>
  <phoneticPr fontId="17" type="noConversion"/>
  <pageMargins left="0.7" right="0.7" top="0.75" bottom="0.75" header="0.3" footer="0.3"/>
  <pageSetup paperSize="9" scale="61" orientation="portrait" r:id="rId1"/>
  <rowBreaks count="2" manualBreakCount="2">
    <brk id="79" max="9" man="1"/>
    <brk id="10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pliok</cp:lastModifiedBy>
  <cp:lastPrinted>2020-08-14T08:17:44Z</cp:lastPrinted>
  <dcterms:created xsi:type="dcterms:W3CDTF">2019-12-03T08:24:13Z</dcterms:created>
  <dcterms:modified xsi:type="dcterms:W3CDTF">2020-08-14T08:18:31Z</dcterms:modified>
</cp:coreProperties>
</file>