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Max\Desktop\мамуличка\69 сес\972 Сесія 19.03.2020+\Сесія 19.03.2020\"/>
    </mc:Choice>
  </mc:AlternateContent>
  <xr:revisionPtr revIDLastSave="0" documentId="13_ncr:1_{969342C9-3B56-4DEF-890F-D4E81025E13B}" xr6:coauthVersionLast="43" xr6:coauthVersionMax="43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</sheets>
  <definedNames>
    <definedName name="_xlnm.Print_Area" localSheetId="0">Лист1!$A$1:$AB$46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9" i="1" l="1"/>
  <c r="X42" i="1"/>
  <c r="Y42" i="1"/>
  <c r="Z23" i="1"/>
  <c r="Z40" i="1"/>
  <c r="AB32" i="1" l="1"/>
  <c r="AB27" i="1"/>
  <c r="T41" i="1"/>
  <c r="AB41" i="1" s="1"/>
  <c r="T40" i="1"/>
  <c r="AB40" i="1" s="1"/>
  <c r="T39" i="1"/>
  <c r="AB39" i="1" s="1"/>
  <c r="T38" i="1"/>
  <c r="AB38" i="1" s="1"/>
  <c r="T37" i="1"/>
  <c r="AB37" i="1" s="1"/>
  <c r="T36" i="1"/>
  <c r="AB36" i="1" s="1"/>
  <c r="T35" i="1"/>
  <c r="AB35" i="1" s="1"/>
  <c r="T34" i="1"/>
  <c r="AB34" i="1" s="1"/>
  <c r="T33" i="1"/>
  <c r="AB33" i="1" s="1"/>
  <c r="T32" i="1"/>
  <c r="T31" i="1"/>
  <c r="AB31" i="1" s="1"/>
  <c r="T30" i="1"/>
  <c r="AB30" i="1" s="1"/>
  <c r="T29" i="1"/>
  <c r="AB29" i="1" s="1"/>
  <c r="T28" i="1"/>
  <c r="AB28" i="1" s="1"/>
  <c r="T27" i="1"/>
  <c r="T26" i="1"/>
  <c r="AB26" i="1" s="1"/>
  <c r="T25" i="1"/>
  <c r="AB25" i="1" s="1"/>
  <c r="T24" i="1"/>
  <c r="AB24" i="1" s="1"/>
  <c r="T23" i="1"/>
  <c r="AB23" i="1" s="1"/>
  <c r="T22" i="1"/>
  <c r="AB22" i="1" s="1"/>
  <c r="T21" i="1"/>
  <c r="T20" i="1"/>
  <c r="AB20" i="1" s="1"/>
  <c r="T19" i="1"/>
  <c r="L42" i="1" l="1"/>
  <c r="K42" i="1" s="1"/>
  <c r="K41" i="1"/>
  <c r="K40" i="1"/>
  <c r="K39" i="1"/>
  <c r="M39" i="1" s="1"/>
  <c r="K38" i="1"/>
  <c r="K37" i="1"/>
  <c r="K36" i="1"/>
  <c r="K35" i="1"/>
  <c r="M35" i="1" s="1"/>
  <c r="K34" i="1"/>
  <c r="M34" i="1" s="1"/>
  <c r="K33" i="1"/>
  <c r="K32" i="1"/>
  <c r="M32" i="1" s="1"/>
  <c r="K31" i="1"/>
  <c r="K30" i="1"/>
  <c r="M30" i="1" s="1"/>
  <c r="K29" i="1"/>
  <c r="K28" i="1"/>
  <c r="K27" i="1"/>
  <c r="K26" i="1"/>
  <c r="K25" i="1"/>
  <c r="K24" i="1"/>
  <c r="K23" i="1"/>
  <c r="K22" i="1"/>
  <c r="M22" i="1" s="1"/>
  <c r="K21" i="1"/>
  <c r="K20" i="1"/>
  <c r="M41" i="1"/>
  <c r="M33" i="1"/>
  <c r="M31" i="1"/>
  <c r="M29" i="1"/>
  <c r="M28" i="1"/>
  <c r="M27" i="1"/>
  <c r="M26" i="1"/>
  <c r="M25" i="1"/>
  <c r="M24" i="1"/>
  <c r="M23" i="1"/>
  <c r="M21" i="1"/>
  <c r="M20" i="1"/>
  <c r="M19" i="1"/>
  <c r="K19" i="1"/>
  <c r="K13" i="1"/>
  <c r="L13" i="1"/>
  <c r="I42" i="1" l="1"/>
  <c r="Z42" i="1" l="1"/>
  <c r="AA42" i="1"/>
  <c r="W42" i="1"/>
  <c r="V42" i="1"/>
  <c r="U42" i="1"/>
  <c r="O21" i="1"/>
  <c r="O19" i="1"/>
  <c r="AB19" i="1" s="1"/>
  <c r="F40" i="1"/>
  <c r="M40" i="1" s="1"/>
  <c r="F38" i="1"/>
  <c r="M38" i="1" s="1"/>
  <c r="F37" i="1"/>
  <c r="M37" i="1" s="1"/>
  <c r="F36" i="1"/>
  <c r="M36" i="1" s="1"/>
  <c r="H42" i="1"/>
  <c r="G42" i="1"/>
  <c r="E42" i="1"/>
  <c r="D42" i="1"/>
  <c r="AC42" i="1"/>
  <c r="S42" i="1"/>
  <c r="Q42" i="1"/>
  <c r="P42" i="1"/>
  <c r="N42" i="1"/>
  <c r="J42" i="1"/>
  <c r="C42" i="1"/>
  <c r="AB42" i="1" l="1"/>
  <c r="O42" i="1"/>
  <c r="AB21" i="1"/>
  <c r="T42" i="1"/>
  <c r="M42" i="1"/>
  <c r="F42" i="1"/>
  <c r="I48" i="1" s="1"/>
</calcChain>
</file>

<file path=xl/sharedStrings.xml><?xml version="1.0" encoding="utf-8"?>
<sst xmlns="http://schemas.openxmlformats.org/spreadsheetml/2006/main" count="85" uniqueCount="76">
  <si>
    <t>Додаток 5</t>
  </si>
  <si>
    <t>Міжбюджетні трансферти на 2020 рік</t>
  </si>
  <si>
    <t>(код бюджету)</t>
  </si>
  <si>
    <t>(грн)</t>
  </si>
  <si>
    <t>Код бюджету</t>
  </si>
  <si>
    <t>Найменування бюджету - одержувача/надавача міжбюджетного трансфертів</t>
  </si>
  <si>
    <t>Трансферти з інших місцевих бюджетів</t>
  </si>
  <si>
    <t>Трансферти іншим  бюджетам</t>
  </si>
  <si>
    <t>субвенції</t>
  </si>
  <si>
    <t>усього</t>
  </si>
  <si>
    <t>дотація на:</t>
  </si>
  <si>
    <t>загального фонду на:</t>
  </si>
  <si>
    <t>найменування трансферту</t>
  </si>
  <si>
    <t>на утримання об'єктів спільного користування чи ліквідацію негативних наслідків діяльності об'єктів спільного користування</t>
  </si>
  <si>
    <t xml:space="preserve">інші субвенції з місцевого бюджету </t>
  </si>
  <si>
    <t>з них:</t>
  </si>
  <si>
    <t>реверсна дотація</t>
  </si>
  <si>
    <t>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</si>
  <si>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</si>
  <si>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</t>
  </si>
  <si>
    <t>на співфінансування заходів Програми «Питна вода Київщини на 2017 – 2020 роки»</t>
  </si>
  <si>
    <t>на підтримку осіб з особливими освітніми потребами у закладах дошкільної освіти</t>
  </si>
  <si>
    <r>
      <t>видатки споживання</t>
    </r>
    <r>
      <rPr>
        <vertAlign val="superscript"/>
        <sz val="10"/>
        <rFont val="Times New Roman Cyr"/>
        <family val="1"/>
        <charset val="204"/>
      </rPr>
      <t xml:space="preserve"> </t>
    </r>
  </si>
  <si>
    <t>видатки розвитку</t>
  </si>
  <si>
    <t>код Класицікації доходів бюджету</t>
  </si>
  <si>
    <t>код Типової програмної класифікації видатків та кредитування місцевого бюджету</t>
  </si>
  <si>
    <t>Богданівська cільська рада</t>
  </si>
  <si>
    <t>Гоголівська сільська рада</t>
  </si>
  <si>
    <t>Зазимська сільська рада</t>
  </si>
  <si>
    <t xml:space="preserve">Княжицька сільська рада </t>
  </si>
  <si>
    <t xml:space="preserve">Красилівська сільська рада </t>
  </si>
  <si>
    <t xml:space="preserve">Кулажинська сільська рада </t>
  </si>
  <si>
    <t xml:space="preserve">Літківська сільська рада </t>
  </si>
  <si>
    <t>Літочківська сільська рада</t>
  </si>
  <si>
    <t>Плосківська сільська рада</t>
  </si>
  <si>
    <t xml:space="preserve">Погребська сільська рада </t>
  </si>
  <si>
    <t>Пухівська сільська рада</t>
  </si>
  <si>
    <t>Рожівська сільська рада</t>
  </si>
  <si>
    <t>Рожнівська сільська рада</t>
  </si>
  <si>
    <t>Русанівська сільська рада</t>
  </si>
  <si>
    <t>Світильнянська сільська рада</t>
  </si>
  <si>
    <t>Требухівська сільська рада</t>
  </si>
  <si>
    <t>Калинівська селищна  рада</t>
  </si>
  <si>
    <t>Калитянська селищна рада об`єднана громада</t>
  </si>
  <si>
    <t>Великодимерська селищна рада об`єднана громада</t>
  </si>
  <si>
    <t>м.Бровари</t>
  </si>
  <si>
    <t>Броварський район</t>
  </si>
  <si>
    <t>Обласний бюджет</t>
  </si>
  <si>
    <t>УСЬОГО</t>
  </si>
  <si>
    <t>на здійснення переданих видатків у сфері охорони здоровя</t>
  </si>
  <si>
    <t xml:space="preserve">Субвенція з місцевого бюджету на здійснення переданих видатків у сфері охорони здоров`я за рахунок коштів медичної субвенції,
</t>
  </si>
  <si>
    <t>загальний фонд</t>
  </si>
  <si>
    <t>інші субвенції з місцевого бюджету</t>
  </si>
  <si>
    <t>інші субвенції з місцевого бюджету (дошкільні навчальні заклади )</t>
  </si>
  <si>
    <t>інші субвенції з місцевого бюджету (заклади культури)</t>
  </si>
  <si>
    <t>з них :</t>
  </si>
  <si>
    <t>спеціальний фонд</t>
  </si>
  <si>
    <t xml:space="preserve">Субвенціяна утримання об'єктів спільного користування чи ліквідацію негативних наслідків діяльності об'єктів спільного користування </t>
  </si>
  <si>
    <t>1036502000</t>
  </si>
  <si>
    <t>10100000000</t>
  </si>
  <si>
    <t>10504000000</t>
  </si>
  <si>
    <t>10501000000</t>
  </si>
  <si>
    <t>10306200000</t>
  </si>
  <si>
    <t>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</si>
  <si>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</si>
  <si>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 інші субвенції</t>
  </si>
  <si>
    <t>інша субвенція</t>
  </si>
  <si>
    <t>Державний бюджет</t>
  </si>
  <si>
    <t>субвенція з місцевого бюджету державному бюджету на соціально-економічний розвиток</t>
  </si>
  <si>
    <t>на співфінансування інвестиційних проектів (Програма будівництва, реконструкції та ремонту об’єктів інфраструктури Київської області на 2016 – 2020 роки)</t>
  </si>
  <si>
    <t>до рішення сесії Броварської районної ради</t>
  </si>
  <si>
    <t>від 19 грудня 2019 року № 879-66 позач.-VІІ</t>
  </si>
  <si>
    <t>(в редакції сесії райради від 19.03.2020</t>
  </si>
  <si>
    <t>№ 972-69-VІІ)</t>
  </si>
  <si>
    <t>Голова ради</t>
  </si>
  <si>
    <t>С.М. Гришко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</si>
</sst>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Courier New"/>
      <family val="3"/>
      <charset val="204"/>
    </font>
    <font>
      <sz val="14"/>
      <name val="Times New Roman"/>
      <family val="1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1" fillId="0" borderId="0"/>
  </cellStyleXfs>
  <cellXfs count="125">
    <xf numFmtId="0" fontId="0" fillId="0" borderId="0" xfId="0"/>
    <xf numFmtId="0" fontId="1" fillId="2" borderId="0" xfId="0" applyFont="1" applyFill="1"/>
    <xf numFmtId="0" fontId="3" fillId="2" borderId="0" xfId="1" applyFont="1" applyFill="1" applyBorder="1" applyAlignment="1"/>
    <xf numFmtId="0" fontId="3" fillId="2" borderId="0" xfId="1" applyFont="1" applyFill="1" applyAlignment="1">
      <alignment vertical="center" wrapText="1"/>
    </xf>
    <xf numFmtId="0" fontId="3" fillId="2" borderId="0" xfId="1" applyFont="1" applyFill="1" applyBorder="1" applyAlignment="1">
      <alignment horizontal="right"/>
    </xf>
    <xf numFmtId="0" fontId="3" fillId="2" borderId="0" xfId="0" applyFont="1" applyFill="1" applyAlignment="1">
      <alignment vertical="center" wrapText="1"/>
    </xf>
    <xf numFmtId="0" fontId="6" fillId="2" borderId="1" xfId="2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7" fillId="2" borderId="0" xfId="2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2" borderId="0" xfId="0" applyFont="1" applyFill="1" applyAlignment="1">
      <alignment horizontal="center"/>
    </xf>
    <xf numFmtId="0" fontId="3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left" vertical="center"/>
    </xf>
    <xf numFmtId="0" fontId="12" fillId="0" borderId="10" xfId="0" applyNumberFormat="1" applyFont="1" applyFill="1" applyBorder="1" applyAlignment="1" applyProtection="1">
      <alignment horizontal="left" vertical="center" wrapText="1"/>
    </xf>
    <xf numFmtId="0" fontId="12" fillId="0" borderId="11" xfId="0" applyNumberFormat="1" applyFont="1" applyFill="1" applyBorder="1" applyAlignment="1" applyProtection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4" fontId="14" fillId="0" borderId="10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0" fillId="0" borderId="19" xfId="0" applyBorder="1"/>
    <xf numFmtId="0" fontId="0" fillId="0" borderId="0" xfId="0" applyBorder="1"/>
    <xf numFmtId="0" fontId="15" fillId="0" borderId="0" xfId="0" applyFont="1"/>
    <xf numFmtId="49" fontId="7" fillId="2" borderId="7" xfId="3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" fontId="6" fillId="2" borderId="2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4" fontId="6" fillId="2" borderId="22" xfId="0" applyNumberFormat="1" applyFont="1" applyFill="1" applyBorder="1" applyAlignment="1">
      <alignment horizontal="center" vertical="center"/>
    </xf>
    <xf numFmtId="4" fontId="6" fillId="2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4" fontId="6" fillId="2" borderId="27" xfId="0" applyNumberFormat="1" applyFont="1" applyFill="1" applyBorder="1" applyAlignment="1">
      <alignment horizontal="center" vertical="center"/>
    </xf>
    <xf numFmtId="4" fontId="6" fillId="2" borderId="28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2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4" fontId="14" fillId="0" borderId="29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5" xfId="0" applyBorder="1" applyAlignment="1">
      <alignment horizontal="center" vertical="center" wrapText="1"/>
    </xf>
    <xf numFmtId="4" fontId="15" fillId="0" borderId="0" xfId="0" applyNumberFormat="1" applyFont="1"/>
    <xf numFmtId="4" fontId="0" fillId="0" borderId="0" xfId="0" applyNumberFormat="1"/>
    <xf numFmtId="0" fontId="3" fillId="2" borderId="0" xfId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4">
    <cellStyle name="Звичайний 6" xfId="3" xr:uid="{00000000-0005-0000-0000-000000000000}"/>
    <cellStyle name="Обычный" xfId="0" builtinId="0"/>
    <cellStyle name="Обычный_Лист1" xfId="1" xr:uid="{00000000-0005-0000-0000-000002000000}"/>
    <cellStyle name="Стиль 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8"/>
  <sheetViews>
    <sheetView tabSelected="1" view="pageBreakPreview" zoomScale="39" zoomScaleSheetLayoutView="39" workbookViewId="0">
      <pane xSplit="2" topLeftCell="C1" activePane="topRight" state="frozen"/>
      <selection activeCell="A16" sqref="A16"/>
      <selection pane="topRight" activeCell="F45" sqref="F45"/>
    </sheetView>
  </sheetViews>
  <sheetFormatPr defaultRowHeight="12.75" x14ac:dyDescent="0.2"/>
  <cols>
    <col min="1" max="1" width="14.7109375" customWidth="1"/>
    <col min="2" max="2" width="36" customWidth="1"/>
    <col min="3" max="9" width="15" customWidth="1"/>
    <col min="10" max="12" width="15.28515625" customWidth="1"/>
    <col min="13" max="13" width="15" customWidth="1"/>
    <col min="14" max="14" width="14.5703125" customWidth="1"/>
    <col min="15" max="15" width="11.28515625" bestFit="1" customWidth="1"/>
    <col min="16" max="16" width="10.28515625" customWidth="1"/>
    <col min="17" max="17" width="11.5703125" customWidth="1"/>
    <col min="18" max="18" width="13.140625" customWidth="1"/>
    <col min="19" max="19" width="14.7109375" bestFit="1" customWidth="1"/>
    <col min="20" max="22" width="14.7109375" customWidth="1"/>
    <col min="23" max="23" width="11.42578125" customWidth="1"/>
    <col min="24" max="24" width="15.28515625" customWidth="1"/>
    <col min="25" max="25" width="11.42578125" customWidth="1"/>
    <col min="26" max="26" width="13.140625" customWidth="1"/>
    <col min="27" max="27" width="11.7109375" customWidth="1"/>
    <col min="28" max="28" width="14.7109375" bestFit="1" customWidth="1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7"/>
      <c r="N1" s="37"/>
      <c r="O1" s="1"/>
      <c r="P1" s="2"/>
      <c r="Q1" s="2"/>
      <c r="R1" s="2"/>
      <c r="S1" s="2"/>
      <c r="T1" s="2"/>
      <c r="U1" s="2"/>
      <c r="V1" s="2"/>
      <c r="W1" s="2"/>
      <c r="X1" t="s">
        <v>0</v>
      </c>
      <c r="AA1" s="4"/>
      <c r="AB1" s="4"/>
    </row>
    <row r="2" spans="1:28" ht="15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37"/>
      <c r="N2" s="37"/>
      <c r="O2" s="3"/>
      <c r="P2" s="3"/>
      <c r="Q2" s="3"/>
      <c r="R2" s="3"/>
      <c r="S2" s="3"/>
      <c r="T2" s="3"/>
      <c r="U2" s="3"/>
      <c r="V2" s="3"/>
      <c r="W2" s="72"/>
      <c r="X2" t="s">
        <v>70</v>
      </c>
      <c r="AA2" s="73"/>
      <c r="AB2" s="73"/>
    </row>
    <row r="3" spans="1:28" ht="15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1"/>
      <c r="K3" s="1"/>
      <c r="L3" s="1"/>
      <c r="M3" s="37"/>
      <c r="N3" s="37"/>
      <c r="O3" s="3"/>
      <c r="P3" s="3"/>
      <c r="Q3" s="3"/>
      <c r="R3" s="3"/>
      <c r="S3" s="3"/>
      <c r="T3" s="3"/>
      <c r="U3" s="3"/>
      <c r="V3" s="3"/>
      <c r="W3" s="72"/>
      <c r="X3" t="s">
        <v>71</v>
      </c>
      <c r="AA3" s="73"/>
      <c r="AB3" s="73"/>
    </row>
    <row r="4" spans="1:28" ht="15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1"/>
      <c r="K4" s="1"/>
      <c r="L4" s="1"/>
      <c r="M4" s="37"/>
      <c r="N4" s="37"/>
      <c r="O4" s="3"/>
      <c r="P4" s="3"/>
      <c r="Q4" s="3"/>
      <c r="R4" s="3"/>
      <c r="S4" s="3"/>
      <c r="T4" s="3"/>
      <c r="U4" s="3"/>
      <c r="V4" s="3"/>
      <c r="W4" s="72"/>
      <c r="X4" t="s">
        <v>72</v>
      </c>
      <c r="AA4" s="73"/>
      <c r="AB4" s="73"/>
    </row>
    <row r="5" spans="1:28" ht="15.75" x14ac:dyDescent="0.2">
      <c r="A5" s="5"/>
      <c r="B5" s="5"/>
      <c r="C5" s="5"/>
      <c r="D5" s="5"/>
      <c r="E5" s="5"/>
      <c r="F5" s="5"/>
      <c r="G5" s="5"/>
      <c r="H5" s="5"/>
      <c r="I5" s="5"/>
      <c r="J5" s="98" t="s">
        <v>1</v>
      </c>
      <c r="K5" s="98"/>
      <c r="L5" s="98"/>
      <c r="M5" s="98"/>
      <c r="N5" s="97"/>
      <c r="O5" s="97"/>
      <c r="P5" s="97"/>
      <c r="Q5" s="97"/>
      <c r="R5" s="49"/>
      <c r="S5" s="5"/>
      <c r="T5" s="5"/>
      <c r="U5" s="5"/>
      <c r="V5" s="5"/>
      <c r="W5" s="73"/>
      <c r="X5" t="s">
        <v>73</v>
      </c>
      <c r="AA5" s="73"/>
      <c r="AB5" s="73"/>
    </row>
    <row r="6" spans="1:28" ht="15.75" x14ac:dyDescent="0.2">
      <c r="A6" s="6">
        <v>10306200000</v>
      </c>
      <c r="B6" s="5"/>
      <c r="C6" s="5"/>
      <c r="D6" s="5"/>
      <c r="E6" s="5"/>
      <c r="F6" s="5"/>
      <c r="G6" s="5"/>
      <c r="H6" s="5"/>
      <c r="I6" s="5"/>
      <c r="J6" s="98"/>
      <c r="K6" s="98"/>
      <c r="L6" s="98"/>
      <c r="M6" s="98"/>
      <c r="N6" s="97"/>
      <c r="O6" s="97"/>
      <c r="P6" s="97"/>
      <c r="Q6" s="97"/>
      <c r="R6" s="49"/>
      <c r="S6" s="5"/>
      <c r="T6" s="5"/>
      <c r="U6" s="5"/>
      <c r="V6" s="5"/>
      <c r="W6" s="73"/>
      <c r="X6" s="73"/>
      <c r="Y6" s="73"/>
      <c r="Z6" s="73"/>
      <c r="AA6" s="73"/>
      <c r="AB6" s="73"/>
    </row>
    <row r="7" spans="1:28" ht="18.75" x14ac:dyDescent="0.2">
      <c r="A7" s="8" t="s">
        <v>2</v>
      </c>
      <c r="B7" s="5"/>
      <c r="C7" s="5"/>
      <c r="D7" s="5"/>
      <c r="E7" s="5"/>
      <c r="F7" s="5"/>
      <c r="G7" s="5"/>
      <c r="H7" s="5"/>
      <c r="I7" s="5"/>
      <c r="J7" s="9"/>
      <c r="K7" s="9"/>
      <c r="L7" s="9"/>
      <c r="M7" s="9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1" t="s">
        <v>3</v>
      </c>
    </row>
    <row r="9" spans="1:28" ht="15.75" customHeight="1" x14ac:dyDescent="0.2">
      <c r="A9" s="74" t="s">
        <v>4</v>
      </c>
      <c r="B9" s="74" t="s">
        <v>5</v>
      </c>
      <c r="C9" s="80" t="s">
        <v>6</v>
      </c>
      <c r="D9" s="86"/>
      <c r="E9" s="86"/>
      <c r="F9" s="86"/>
      <c r="G9" s="86"/>
      <c r="H9" s="86"/>
      <c r="I9" s="86"/>
      <c r="J9" s="81"/>
      <c r="K9" s="81"/>
      <c r="L9" s="81"/>
      <c r="M9" s="82"/>
      <c r="N9" s="80" t="s">
        <v>7</v>
      </c>
      <c r="O9" s="81"/>
      <c r="P9" s="81"/>
      <c r="Q9" s="81"/>
      <c r="R9" s="81"/>
      <c r="S9" s="81"/>
      <c r="T9" s="81"/>
      <c r="U9" s="81"/>
      <c r="V9" s="81"/>
      <c r="W9" s="81"/>
      <c r="X9" s="64"/>
      <c r="Y9" s="69"/>
      <c r="Z9" s="30"/>
      <c r="AA9" s="30"/>
      <c r="AB9" s="12"/>
    </row>
    <row r="10" spans="1:28" ht="15.75" x14ac:dyDescent="0.2">
      <c r="A10" s="74"/>
      <c r="B10" s="74"/>
      <c r="C10" s="80" t="s">
        <v>8</v>
      </c>
      <c r="D10" s="81"/>
      <c r="E10" s="81"/>
      <c r="F10" s="81"/>
      <c r="G10" s="81"/>
      <c r="H10" s="81"/>
      <c r="I10" s="81"/>
      <c r="J10" s="81"/>
      <c r="K10" s="52"/>
      <c r="L10" s="52"/>
      <c r="M10" s="74" t="s">
        <v>9</v>
      </c>
      <c r="N10" s="74" t="s">
        <v>10</v>
      </c>
      <c r="O10" s="80" t="s">
        <v>8</v>
      </c>
      <c r="P10" s="86"/>
      <c r="Q10" s="86"/>
      <c r="R10" s="86"/>
      <c r="S10" s="86"/>
      <c r="T10" s="86"/>
      <c r="U10" s="86"/>
      <c r="V10" s="86"/>
      <c r="W10" s="86"/>
      <c r="X10" s="82"/>
      <c r="Y10" s="80" t="s">
        <v>8</v>
      </c>
      <c r="Z10" s="81"/>
      <c r="AA10" s="82"/>
      <c r="AB10" s="74" t="s">
        <v>9</v>
      </c>
    </row>
    <row r="11" spans="1:28" ht="15.75" customHeight="1" x14ac:dyDescent="0.2">
      <c r="A11" s="74"/>
      <c r="B11" s="74"/>
      <c r="C11" s="80" t="s">
        <v>11</v>
      </c>
      <c r="D11" s="86"/>
      <c r="E11" s="86"/>
      <c r="F11" s="86"/>
      <c r="G11" s="86"/>
      <c r="H11" s="86"/>
      <c r="I11" s="86"/>
      <c r="J11" s="82"/>
      <c r="K11" s="117" t="s">
        <v>56</v>
      </c>
      <c r="L11" s="118"/>
      <c r="M11" s="74"/>
      <c r="N11" s="74"/>
      <c r="O11" s="121" t="s">
        <v>51</v>
      </c>
      <c r="P11" s="124"/>
      <c r="Q11" s="124"/>
      <c r="R11" s="124"/>
      <c r="S11" s="124"/>
      <c r="T11" s="124"/>
      <c r="U11" s="124"/>
      <c r="V11" s="124"/>
      <c r="W11" s="124"/>
      <c r="X11" s="123"/>
      <c r="Y11" s="121" t="s">
        <v>56</v>
      </c>
      <c r="Z11" s="122"/>
      <c r="AA11" s="123"/>
      <c r="AB11" s="74"/>
    </row>
    <row r="12" spans="1:28" ht="15.75" customHeight="1" x14ac:dyDescent="0.2">
      <c r="A12" s="74"/>
      <c r="B12" s="74"/>
      <c r="C12" s="80" t="s">
        <v>12</v>
      </c>
      <c r="D12" s="81"/>
      <c r="E12" s="81"/>
      <c r="F12" s="81"/>
      <c r="G12" s="81"/>
      <c r="H12" s="81"/>
      <c r="I12" s="81"/>
      <c r="J12" s="82"/>
      <c r="K12" s="51"/>
      <c r="L12" s="50"/>
      <c r="M12" s="74"/>
      <c r="N12" s="99" t="s">
        <v>12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93"/>
      <c r="AB12" s="74"/>
    </row>
    <row r="13" spans="1:28" ht="12.75" customHeight="1" x14ac:dyDescent="0.2">
      <c r="A13" s="74"/>
      <c r="B13" s="74"/>
      <c r="C13" s="87" t="s">
        <v>14</v>
      </c>
      <c r="D13" s="76" t="s">
        <v>17</v>
      </c>
      <c r="E13" s="76" t="s">
        <v>18</v>
      </c>
      <c r="F13" s="87" t="s">
        <v>50</v>
      </c>
      <c r="G13" s="92" t="s">
        <v>15</v>
      </c>
      <c r="H13" s="93"/>
      <c r="I13" s="94" t="s">
        <v>64</v>
      </c>
      <c r="J13" s="105" t="s">
        <v>13</v>
      </c>
      <c r="K13" s="119" t="str">
        <f t="shared" ref="K13:L13" si="0">Z13</f>
        <v>інші субвенції з місцевого бюджету</v>
      </c>
      <c r="L13" s="53" t="str">
        <f t="shared" si="0"/>
        <v>з них :</v>
      </c>
      <c r="M13" s="75"/>
      <c r="N13" s="108" t="s">
        <v>16</v>
      </c>
      <c r="O13" s="76" t="s">
        <v>18</v>
      </c>
      <c r="P13" s="115" t="s">
        <v>15</v>
      </c>
      <c r="Q13" s="116"/>
      <c r="R13" s="114" t="s">
        <v>63</v>
      </c>
      <c r="S13" s="76" t="s">
        <v>57</v>
      </c>
      <c r="T13" s="29"/>
      <c r="U13" s="112" t="s">
        <v>55</v>
      </c>
      <c r="V13" s="81"/>
      <c r="W13" s="82"/>
      <c r="X13" s="111" t="s">
        <v>68</v>
      </c>
      <c r="Y13" s="87" t="s">
        <v>69</v>
      </c>
      <c r="Z13" s="101" t="s">
        <v>52</v>
      </c>
      <c r="AA13" s="21" t="s">
        <v>55</v>
      </c>
      <c r="AB13" s="74"/>
    </row>
    <row r="14" spans="1:28" ht="96.75" customHeight="1" x14ac:dyDescent="0.2">
      <c r="A14" s="74"/>
      <c r="B14" s="74"/>
      <c r="C14" s="88"/>
      <c r="D14" s="90"/>
      <c r="E14" s="90"/>
      <c r="F14" s="102"/>
      <c r="G14" s="78" t="s">
        <v>49</v>
      </c>
      <c r="H14" s="76" t="s">
        <v>19</v>
      </c>
      <c r="I14" s="95"/>
      <c r="J14" s="106"/>
      <c r="K14" s="102"/>
      <c r="L14" s="120" t="s">
        <v>65</v>
      </c>
      <c r="M14" s="74"/>
      <c r="N14" s="109"/>
      <c r="O14" s="90"/>
      <c r="P14" s="112" t="s">
        <v>21</v>
      </c>
      <c r="Q14" s="113"/>
      <c r="R14" s="114"/>
      <c r="S14" s="90"/>
      <c r="T14" s="90" t="s">
        <v>52</v>
      </c>
      <c r="U14" s="90" t="s">
        <v>53</v>
      </c>
      <c r="V14" s="90" t="s">
        <v>54</v>
      </c>
      <c r="W14" s="88" t="s">
        <v>66</v>
      </c>
      <c r="X14" s="78"/>
      <c r="Y14" s="88"/>
      <c r="Z14" s="102"/>
      <c r="AA14" s="87" t="s">
        <v>20</v>
      </c>
      <c r="AB14" s="74"/>
    </row>
    <row r="15" spans="1:28" ht="158.25" customHeight="1" x14ac:dyDescent="0.2">
      <c r="A15" s="74"/>
      <c r="B15" s="74"/>
      <c r="C15" s="89"/>
      <c r="D15" s="91"/>
      <c r="E15" s="91"/>
      <c r="F15" s="77"/>
      <c r="G15" s="79"/>
      <c r="H15" s="77"/>
      <c r="I15" s="96"/>
      <c r="J15" s="107"/>
      <c r="K15" s="77"/>
      <c r="L15" s="77"/>
      <c r="M15" s="74"/>
      <c r="N15" s="110"/>
      <c r="O15" s="91"/>
      <c r="P15" s="14" t="s">
        <v>22</v>
      </c>
      <c r="Q15" s="14" t="s">
        <v>23</v>
      </c>
      <c r="R15" s="114"/>
      <c r="S15" s="91"/>
      <c r="T15" s="77"/>
      <c r="U15" s="77"/>
      <c r="V15" s="77"/>
      <c r="W15" s="77"/>
      <c r="X15" s="79"/>
      <c r="Y15" s="89"/>
      <c r="Z15" s="77"/>
      <c r="AA15" s="89"/>
      <c r="AB15" s="74"/>
    </row>
    <row r="16" spans="1:28" ht="15.75" customHeight="1" x14ac:dyDescent="0.2">
      <c r="A16" s="74"/>
      <c r="B16" s="74"/>
      <c r="C16" s="83" t="s">
        <v>24</v>
      </c>
      <c r="D16" s="84"/>
      <c r="E16" s="84"/>
      <c r="F16" s="84"/>
      <c r="G16" s="84"/>
      <c r="H16" s="84"/>
      <c r="I16" s="84"/>
      <c r="J16" s="84"/>
      <c r="K16" s="84"/>
      <c r="L16" s="84"/>
      <c r="M16" s="85"/>
      <c r="N16" s="103" t="s">
        <v>25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81"/>
      <c r="AA16" s="82"/>
      <c r="AB16" s="74"/>
    </row>
    <row r="17" spans="1:29" ht="15.75" x14ac:dyDescent="0.2">
      <c r="A17" s="74"/>
      <c r="B17" s="74"/>
      <c r="C17" s="20">
        <v>41053900</v>
      </c>
      <c r="D17" s="20">
        <v>41051000</v>
      </c>
      <c r="E17" s="20">
        <v>41051200</v>
      </c>
      <c r="F17" s="20">
        <v>41051500</v>
      </c>
      <c r="G17" s="34">
        <v>41051500</v>
      </c>
      <c r="H17" s="20">
        <v>41051500</v>
      </c>
      <c r="I17" s="20">
        <v>41053000</v>
      </c>
      <c r="J17" s="28">
        <v>41053300</v>
      </c>
      <c r="K17" s="56">
        <v>41053900</v>
      </c>
      <c r="L17" s="56">
        <v>41053900</v>
      </c>
      <c r="M17" s="13"/>
      <c r="N17" s="15">
        <v>9110</v>
      </c>
      <c r="O17" s="14">
        <v>9330</v>
      </c>
      <c r="P17" s="14">
        <v>9330</v>
      </c>
      <c r="Q17" s="14">
        <v>9330</v>
      </c>
      <c r="R17" s="14">
        <v>9620</v>
      </c>
      <c r="S17" s="14">
        <v>9710</v>
      </c>
      <c r="T17" s="14">
        <v>9770</v>
      </c>
      <c r="U17" s="14">
        <v>9770</v>
      </c>
      <c r="V17" s="14">
        <v>9770</v>
      </c>
      <c r="W17" s="14">
        <v>9770</v>
      </c>
      <c r="X17" s="14">
        <v>9800</v>
      </c>
      <c r="Y17" s="14">
        <v>9750</v>
      </c>
      <c r="Z17" s="14">
        <v>9770</v>
      </c>
      <c r="AA17" s="14">
        <v>9770</v>
      </c>
      <c r="AB17" s="74"/>
    </row>
    <row r="18" spans="1:29" ht="15.75" x14ac:dyDescent="0.2">
      <c r="A18" s="16">
        <v>1</v>
      </c>
      <c r="B18" s="16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5">
        <v>8</v>
      </c>
      <c r="I18" s="35">
        <v>9</v>
      </c>
      <c r="J18" s="54">
        <v>10</v>
      </c>
      <c r="K18" s="32">
        <v>11</v>
      </c>
      <c r="L18" s="32">
        <v>12</v>
      </c>
      <c r="M18" s="55">
        <v>13</v>
      </c>
      <c r="N18" s="16">
        <v>14</v>
      </c>
      <c r="O18" s="16">
        <v>15</v>
      </c>
      <c r="P18" s="16">
        <v>16</v>
      </c>
      <c r="Q18" s="16">
        <v>17</v>
      </c>
      <c r="R18" s="16">
        <v>18</v>
      </c>
      <c r="S18" s="16">
        <v>19</v>
      </c>
      <c r="T18" s="16">
        <v>20</v>
      </c>
      <c r="U18" s="16">
        <v>21</v>
      </c>
      <c r="V18" s="16">
        <v>22</v>
      </c>
      <c r="W18" s="16">
        <v>23</v>
      </c>
      <c r="X18" s="16">
        <v>24</v>
      </c>
      <c r="Y18" s="16">
        <v>25</v>
      </c>
      <c r="Z18" s="16">
        <v>26</v>
      </c>
      <c r="AA18" s="16">
        <v>27</v>
      </c>
      <c r="AB18" s="16">
        <v>28</v>
      </c>
    </row>
    <row r="19" spans="1:29" ht="18.75" x14ac:dyDescent="0.2">
      <c r="A19" s="39" t="s">
        <v>58</v>
      </c>
      <c r="B19" s="19" t="s">
        <v>26</v>
      </c>
      <c r="C19" s="24">
        <v>20000</v>
      </c>
      <c r="D19" s="24"/>
      <c r="E19" s="24"/>
      <c r="F19" s="24"/>
      <c r="G19" s="24"/>
      <c r="H19" s="24"/>
      <c r="I19" s="24"/>
      <c r="J19" s="57"/>
      <c r="K19" s="33">
        <f>L19</f>
        <v>1000000</v>
      </c>
      <c r="L19" s="33">
        <f>1000000</f>
        <v>1000000</v>
      </c>
      <c r="M19" s="31">
        <f>SUM(C19:K19)</f>
        <v>1020000</v>
      </c>
      <c r="N19" s="22"/>
      <c r="O19" s="22">
        <f>P19+Q19</f>
        <v>78012</v>
      </c>
      <c r="P19" s="22">
        <v>52012</v>
      </c>
      <c r="Q19" s="22">
        <v>26000</v>
      </c>
      <c r="R19" s="22"/>
      <c r="S19" s="22"/>
      <c r="T19" s="65">
        <f>U19+V19+W19</f>
        <v>3598307</v>
      </c>
      <c r="U19" s="22">
        <v>3598307</v>
      </c>
      <c r="V19" s="22"/>
      <c r="W19" s="22"/>
      <c r="X19" s="22"/>
      <c r="Y19" s="22"/>
      <c r="Z19" s="22">
        <v>1227255.5</v>
      </c>
      <c r="AA19" s="22"/>
      <c r="AB19" s="23">
        <f t="shared" ref="AB19:AB23" si="1">N19+O19+S19+T19+Z19</f>
        <v>4903574.5</v>
      </c>
      <c r="AC19" s="26"/>
    </row>
    <row r="20" spans="1:29" ht="18.75" x14ac:dyDescent="0.2">
      <c r="A20" s="40">
        <v>10306503000</v>
      </c>
      <c r="B20" s="17" t="s">
        <v>27</v>
      </c>
      <c r="C20" s="24"/>
      <c r="D20" s="24"/>
      <c r="E20" s="24"/>
      <c r="F20" s="24"/>
      <c r="G20" s="24"/>
      <c r="H20" s="24"/>
      <c r="I20" s="24"/>
      <c r="J20" s="58"/>
      <c r="K20" s="33">
        <f t="shared" ref="K20:K42" si="2">L20</f>
        <v>0</v>
      </c>
      <c r="L20" s="27"/>
      <c r="M20" s="31">
        <f t="shared" ref="M20:M41" si="3">SUM(C20:K20)</f>
        <v>0</v>
      </c>
      <c r="N20" s="27"/>
      <c r="O20" s="27"/>
      <c r="P20" s="27"/>
      <c r="Q20" s="27"/>
      <c r="R20" s="27"/>
      <c r="S20" s="27"/>
      <c r="T20" s="65">
        <f t="shared" ref="T20:T41" si="4">U20+V20+W20</f>
        <v>4758092</v>
      </c>
      <c r="U20" s="27">
        <v>4758092</v>
      </c>
      <c r="V20" s="27"/>
      <c r="W20" s="27"/>
      <c r="X20" s="27"/>
      <c r="Y20" s="27"/>
      <c r="Z20" s="27"/>
      <c r="AA20" s="27"/>
      <c r="AB20" s="23">
        <f t="shared" si="1"/>
        <v>4758092</v>
      </c>
      <c r="AC20" s="26"/>
    </row>
    <row r="21" spans="1:29" ht="18.75" x14ac:dyDescent="0.2">
      <c r="A21" s="40">
        <v>10306506000</v>
      </c>
      <c r="B21" s="17" t="s">
        <v>28</v>
      </c>
      <c r="C21" s="24"/>
      <c r="D21" s="24"/>
      <c r="E21" s="24"/>
      <c r="F21" s="24"/>
      <c r="G21" s="24"/>
      <c r="H21" s="24"/>
      <c r="I21" s="24"/>
      <c r="J21" s="58"/>
      <c r="K21" s="33">
        <f t="shared" si="2"/>
        <v>0</v>
      </c>
      <c r="L21" s="27"/>
      <c r="M21" s="31">
        <f t="shared" si="3"/>
        <v>0</v>
      </c>
      <c r="N21" s="27"/>
      <c r="O21" s="22">
        <f>P21+Q21</f>
        <v>97500</v>
      </c>
      <c r="P21" s="27">
        <v>65000</v>
      </c>
      <c r="Q21" s="27">
        <v>32500</v>
      </c>
      <c r="R21" s="27"/>
      <c r="S21" s="27"/>
      <c r="T21" s="65">
        <f t="shared" si="4"/>
        <v>5561020</v>
      </c>
      <c r="U21" s="27">
        <v>5561020</v>
      </c>
      <c r="V21" s="27"/>
      <c r="W21" s="27"/>
      <c r="X21" s="27"/>
      <c r="Y21" s="27"/>
      <c r="Z21" s="27">
        <v>1232500</v>
      </c>
      <c r="AA21" s="27"/>
      <c r="AB21" s="23">
        <f t="shared" si="1"/>
        <v>6891020</v>
      </c>
      <c r="AC21" s="26"/>
    </row>
    <row r="22" spans="1:29" ht="18.75" x14ac:dyDescent="0.2">
      <c r="A22" s="40">
        <v>10306508000</v>
      </c>
      <c r="B22" s="17" t="s">
        <v>29</v>
      </c>
      <c r="C22" s="24">
        <v>388400</v>
      </c>
      <c r="D22" s="24"/>
      <c r="E22" s="24"/>
      <c r="F22" s="24"/>
      <c r="G22" s="24"/>
      <c r="H22" s="24"/>
      <c r="I22" s="24"/>
      <c r="J22" s="58"/>
      <c r="K22" s="33">
        <f t="shared" si="2"/>
        <v>0</v>
      </c>
      <c r="L22" s="27"/>
      <c r="M22" s="31">
        <f t="shared" si="3"/>
        <v>388400</v>
      </c>
      <c r="N22" s="27"/>
      <c r="O22" s="27"/>
      <c r="P22" s="27"/>
      <c r="Q22" s="27"/>
      <c r="R22" s="27"/>
      <c r="S22" s="27"/>
      <c r="T22" s="65">
        <f t="shared" si="4"/>
        <v>6244996</v>
      </c>
      <c r="U22" s="27">
        <v>6244996</v>
      </c>
      <c r="V22" s="27"/>
      <c r="W22" s="27"/>
      <c r="X22" s="27"/>
      <c r="Y22" s="27"/>
      <c r="Z22" s="27"/>
      <c r="AA22" s="27"/>
      <c r="AB22" s="23">
        <f t="shared" si="1"/>
        <v>6244996</v>
      </c>
      <c r="AC22" s="26"/>
    </row>
    <row r="23" spans="1:29" ht="18.75" x14ac:dyDescent="0.2">
      <c r="A23" s="40">
        <v>10306509000</v>
      </c>
      <c r="B23" s="17" t="s">
        <v>30</v>
      </c>
      <c r="C23" s="24"/>
      <c r="D23" s="24"/>
      <c r="E23" s="24"/>
      <c r="F23" s="24"/>
      <c r="G23" s="24"/>
      <c r="H23" s="24"/>
      <c r="I23" s="24"/>
      <c r="J23" s="58"/>
      <c r="K23" s="33">
        <f t="shared" si="2"/>
        <v>0</v>
      </c>
      <c r="L23" s="27"/>
      <c r="M23" s="31">
        <f t="shared" si="3"/>
        <v>0</v>
      </c>
      <c r="N23" s="27"/>
      <c r="O23" s="27"/>
      <c r="P23" s="27"/>
      <c r="Q23" s="27"/>
      <c r="R23" s="27"/>
      <c r="S23" s="27"/>
      <c r="T23" s="65">
        <f t="shared" si="4"/>
        <v>4758092</v>
      </c>
      <c r="U23" s="27">
        <v>4758092</v>
      </c>
      <c r="V23" s="44"/>
      <c r="W23" s="27"/>
      <c r="X23" s="27"/>
      <c r="Y23" s="27"/>
      <c r="Z23" s="27">
        <f>1272574.95+50000</f>
        <v>1322574.95</v>
      </c>
      <c r="AA23" s="27"/>
      <c r="AB23" s="23">
        <f t="shared" si="1"/>
        <v>6080666.9500000002</v>
      </c>
      <c r="AC23" s="26"/>
    </row>
    <row r="24" spans="1:29" ht="18.75" x14ac:dyDescent="0.2">
      <c r="A24" s="40">
        <v>10306510000</v>
      </c>
      <c r="B24" s="17" t="s">
        <v>31</v>
      </c>
      <c r="C24" s="24"/>
      <c r="D24" s="24"/>
      <c r="E24" s="24"/>
      <c r="F24" s="24"/>
      <c r="G24" s="24"/>
      <c r="H24" s="24"/>
      <c r="I24" s="24"/>
      <c r="J24" s="58"/>
      <c r="K24" s="33">
        <f t="shared" si="2"/>
        <v>0</v>
      </c>
      <c r="L24" s="27"/>
      <c r="M24" s="31">
        <f t="shared" si="3"/>
        <v>0</v>
      </c>
      <c r="N24" s="27"/>
      <c r="O24" s="27"/>
      <c r="P24" s="27"/>
      <c r="Q24" s="27"/>
      <c r="R24" s="27"/>
      <c r="S24" s="27"/>
      <c r="T24" s="65">
        <f t="shared" si="4"/>
        <v>215780</v>
      </c>
      <c r="U24" s="58"/>
      <c r="V24" s="68"/>
      <c r="W24" s="66">
        <v>215780</v>
      </c>
      <c r="X24" s="27"/>
      <c r="Y24" s="27"/>
      <c r="Z24" s="27">
        <v>338820</v>
      </c>
      <c r="AA24" s="27"/>
      <c r="AB24" s="23">
        <f>N24+O24+S24+T24+Z24</f>
        <v>554600</v>
      </c>
      <c r="AC24" s="26"/>
    </row>
    <row r="25" spans="1:29" ht="18.75" x14ac:dyDescent="0.2">
      <c r="A25" s="40">
        <v>10306511000</v>
      </c>
      <c r="B25" s="17" t="s">
        <v>32</v>
      </c>
      <c r="C25" s="24"/>
      <c r="D25" s="24"/>
      <c r="E25" s="24"/>
      <c r="F25" s="24"/>
      <c r="G25" s="24"/>
      <c r="H25" s="24"/>
      <c r="I25" s="24"/>
      <c r="J25" s="58"/>
      <c r="K25" s="33">
        <f t="shared" si="2"/>
        <v>0</v>
      </c>
      <c r="L25" s="27"/>
      <c r="M25" s="31">
        <f t="shared" si="3"/>
        <v>0</v>
      </c>
      <c r="N25" s="27"/>
      <c r="O25" s="27"/>
      <c r="P25" s="27"/>
      <c r="Q25" s="27"/>
      <c r="R25" s="27"/>
      <c r="S25" s="27"/>
      <c r="T25" s="65">
        <f t="shared" si="4"/>
        <v>0</v>
      </c>
      <c r="U25" s="58"/>
      <c r="V25" s="68"/>
      <c r="W25" s="66"/>
      <c r="X25" s="27"/>
      <c r="Y25" s="27"/>
      <c r="Z25" s="27">
        <v>892760</v>
      </c>
      <c r="AA25" s="27"/>
      <c r="AB25" s="23">
        <f t="shared" ref="AB25:AB39" si="5">N25+O25+S25+T25+Z25</f>
        <v>892760</v>
      </c>
      <c r="AC25" s="26"/>
    </row>
    <row r="26" spans="1:29" ht="18.75" x14ac:dyDescent="0.2">
      <c r="A26" s="40">
        <v>10306512000</v>
      </c>
      <c r="B26" s="17" t="s">
        <v>33</v>
      </c>
      <c r="C26" s="24"/>
      <c r="D26" s="24"/>
      <c r="E26" s="24"/>
      <c r="F26" s="24"/>
      <c r="G26" s="24"/>
      <c r="H26" s="24"/>
      <c r="I26" s="24"/>
      <c r="J26" s="58"/>
      <c r="K26" s="33">
        <f t="shared" si="2"/>
        <v>0</v>
      </c>
      <c r="L26" s="27"/>
      <c r="M26" s="31">
        <f t="shared" si="3"/>
        <v>0</v>
      </c>
      <c r="N26" s="27"/>
      <c r="O26" s="27"/>
      <c r="P26" s="27"/>
      <c r="Q26" s="27"/>
      <c r="R26" s="27"/>
      <c r="S26" s="27"/>
      <c r="T26" s="65">
        <f t="shared" si="4"/>
        <v>157300</v>
      </c>
      <c r="U26" s="58"/>
      <c r="V26" s="68"/>
      <c r="W26" s="66">
        <v>157300</v>
      </c>
      <c r="X26" s="27"/>
      <c r="Y26" s="27"/>
      <c r="Z26" s="27"/>
      <c r="AA26" s="27"/>
      <c r="AB26" s="23">
        <f t="shared" si="5"/>
        <v>157300</v>
      </c>
      <c r="AC26" s="26"/>
    </row>
    <row r="27" spans="1:29" ht="18.75" x14ac:dyDescent="0.2">
      <c r="A27" s="40">
        <v>1030651000</v>
      </c>
      <c r="B27" s="17" t="s">
        <v>34</v>
      </c>
      <c r="C27" s="24"/>
      <c r="D27" s="24"/>
      <c r="E27" s="24"/>
      <c r="F27" s="24"/>
      <c r="G27" s="24"/>
      <c r="H27" s="24"/>
      <c r="I27" s="24"/>
      <c r="J27" s="58"/>
      <c r="K27" s="33">
        <f t="shared" si="2"/>
        <v>0</v>
      </c>
      <c r="L27" s="27"/>
      <c r="M27" s="31">
        <f t="shared" si="3"/>
        <v>0</v>
      </c>
      <c r="N27" s="27"/>
      <c r="O27" s="27"/>
      <c r="P27" s="27"/>
      <c r="Q27" s="27"/>
      <c r="R27" s="27"/>
      <c r="S27" s="27"/>
      <c r="T27" s="65">
        <f t="shared" si="4"/>
        <v>0</v>
      </c>
      <c r="U27" s="27"/>
      <c r="V27" s="67"/>
      <c r="W27" s="27"/>
      <c r="X27" s="27"/>
      <c r="Y27" s="27"/>
      <c r="Z27" s="27"/>
      <c r="AA27" s="27"/>
      <c r="AB27" s="23">
        <f t="shared" si="5"/>
        <v>0</v>
      </c>
      <c r="AC27" s="26"/>
    </row>
    <row r="28" spans="1:29" ht="18.75" x14ac:dyDescent="0.2">
      <c r="A28" s="40">
        <v>10306515000</v>
      </c>
      <c r="B28" s="17" t="s">
        <v>35</v>
      </c>
      <c r="C28" s="24"/>
      <c r="D28" s="24"/>
      <c r="E28" s="24"/>
      <c r="F28" s="24"/>
      <c r="G28" s="24"/>
      <c r="H28" s="24"/>
      <c r="I28" s="24"/>
      <c r="J28" s="58"/>
      <c r="K28" s="33">
        <f t="shared" si="2"/>
        <v>234000</v>
      </c>
      <c r="L28" s="27">
        <v>234000</v>
      </c>
      <c r="M28" s="31">
        <f t="shared" si="3"/>
        <v>234000</v>
      </c>
      <c r="N28" s="27"/>
      <c r="O28" s="27"/>
      <c r="P28" s="27"/>
      <c r="Q28" s="27"/>
      <c r="R28" s="27"/>
      <c r="S28" s="27"/>
      <c r="T28" s="65">
        <f t="shared" si="4"/>
        <v>647383</v>
      </c>
      <c r="U28" s="27">
        <v>647383</v>
      </c>
      <c r="V28" s="27"/>
      <c r="W28" s="27"/>
      <c r="X28" s="27"/>
      <c r="Y28" s="27"/>
      <c r="Z28" s="27">
        <v>1158752.3</v>
      </c>
      <c r="AA28" s="27"/>
      <c r="AB28" s="23">
        <f t="shared" si="5"/>
        <v>1806135.3</v>
      </c>
      <c r="AC28" s="26"/>
    </row>
    <row r="29" spans="1:29" ht="18.75" x14ac:dyDescent="0.2">
      <c r="A29" s="40">
        <v>10306516000</v>
      </c>
      <c r="B29" s="17" t="s">
        <v>36</v>
      </c>
      <c r="C29" s="24"/>
      <c r="D29" s="24"/>
      <c r="E29" s="24"/>
      <c r="F29" s="24"/>
      <c r="G29" s="24"/>
      <c r="H29" s="24"/>
      <c r="I29" s="24"/>
      <c r="J29" s="58"/>
      <c r="K29" s="33">
        <f t="shared" si="2"/>
        <v>0</v>
      </c>
      <c r="L29" s="27"/>
      <c r="M29" s="31">
        <f t="shared" si="3"/>
        <v>0</v>
      </c>
      <c r="N29" s="27"/>
      <c r="O29" s="27"/>
      <c r="P29" s="27"/>
      <c r="Q29" s="27"/>
      <c r="R29" s="27"/>
      <c r="S29" s="27"/>
      <c r="T29" s="65">
        <f t="shared" si="4"/>
        <v>2825117</v>
      </c>
      <c r="U29" s="27">
        <v>2825117</v>
      </c>
      <c r="V29" s="27"/>
      <c r="W29" s="27"/>
      <c r="X29" s="27"/>
      <c r="Y29" s="27"/>
      <c r="Z29" s="27"/>
      <c r="AA29" s="27"/>
      <c r="AB29" s="23">
        <f t="shared" si="5"/>
        <v>2825117</v>
      </c>
      <c r="AC29" s="26"/>
    </row>
    <row r="30" spans="1:29" ht="18.75" x14ac:dyDescent="0.2">
      <c r="A30" s="40">
        <v>10306517000</v>
      </c>
      <c r="B30" s="17" t="s">
        <v>37</v>
      </c>
      <c r="C30" s="24"/>
      <c r="D30" s="24"/>
      <c r="E30" s="24"/>
      <c r="F30" s="24"/>
      <c r="G30" s="24"/>
      <c r="H30" s="24"/>
      <c r="I30" s="24"/>
      <c r="J30" s="58"/>
      <c r="K30" s="33">
        <f t="shared" si="2"/>
        <v>0</v>
      </c>
      <c r="L30" s="27"/>
      <c r="M30" s="31">
        <f t="shared" si="3"/>
        <v>0</v>
      </c>
      <c r="N30" s="27"/>
      <c r="O30" s="27"/>
      <c r="P30" s="27"/>
      <c r="Q30" s="27"/>
      <c r="R30" s="27"/>
      <c r="S30" s="27"/>
      <c r="T30" s="65">
        <f t="shared" si="4"/>
        <v>594762</v>
      </c>
      <c r="U30" s="27">
        <v>594762</v>
      </c>
      <c r="V30" s="27"/>
      <c r="W30" s="27"/>
      <c r="X30" s="27"/>
      <c r="Y30" s="27"/>
      <c r="Z30" s="27">
        <v>817752.7</v>
      </c>
      <c r="AA30" s="27"/>
      <c r="AB30" s="23">
        <f t="shared" si="5"/>
        <v>1412514.7</v>
      </c>
      <c r="AC30" s="26"/>
    </row>
    <row r="31" spans="1:29" ht="18.75" x14ac:dyDescent="0.2">
      <c r="A31" s="40">
        <v>10306518000</v>
      </c>
      <c r="B31" s="17" t="s">
        <v>38</v>
      </c>
      <c r="C31" s="24">
        <v>250000</v>
      </c>
      <c r="D31" s="24"/>
      <c r="E31" s="24"/>
      <c r="F31" s="24"/>
      <c r="G31" s="24"/>
      <c r="H31" s="24"/>
      <c r="I31" s="24"/>
      <c r="J31" s="58"/>
      <c r="K31" s="33">
        <f t="shared" si="2"/>
        <v>0</v>
      </c>
      <c r="L31" s="27"/>
      <c r="M31" s="31">
        <f t="shared" si="3"/>
        <v>250000</v>
      </c>
      <c r="N31" s="27"/>
      <c r="O31" s="27"/>
      <c r="P31" s="27"/>
      <c r="Q31" s="27"/>
      <c r="R31" s="27"/>
      <c r="S31" s="27"/>
      <c r="T31" s="65">
        <f t="shared" si="4"/>
        <v>0</v>
      </c>
      <c r="U31" s="27"/>
      <c r="V31" s="27"/>
      <c r="W31" s="27"/>
      <c r="X31" s="27"/>
      <c r="Y31" s="27"/>
      <c r="Z31" s="27">
        <v>1337856.3</v>
      </c>
      <c r="AA31" s="27"/>
      <c r="AB31" s="23">
        <f t="shared" si="5"/>
        <v>1337856.3</v>
      </c>
      <c r="AC31" s="26"/>
    </row>
    <row r="32" spans="1:29" ht="18.75" x14ac:dyDescent="0.2">
      <c r="A32" s="40">
        <v>10306520000</v>
      </c>
      <c r="B32" s="17" t="s">
        <v>39</v>
      </c>
      <c r="C32" s="24"/>
      <c r="D32" s="24"/>
      <c r="E32" s="24"/>
      <c r="F32" s="24"/>
      <c r="G32" s="24"/>
      <c r="H32" s="24"/>
      <c r="I32" s="24"/>
      <c r="J32" s="58"/>
      <c r="K32" s="33">
        <f t="shared" si="2"/>
        <v>65648</v>
      </c>
      <c r="L32" s="27">
        <v>65648</v>
      </c>
      <c r="M32" s="31">
        <f t="shared" si="3"/>
        <v>65648</v>
      </c>
      <c r="N32" s="27"/>
      <c r="O32" s="27"/>
      <c r="P32" s="27"/>
      <c r="Q32" s="27"/>
      <c r="R32" s="27"/>
      <c r="S32" s="27"/>
      <c r="T32" s="65">
        <f t="shared" si="4"/>
        <v>0</v>
      </c>
      <c r="U32" s="27"/>
      <c r="V32" s="27"/>
      <c r="W32" s="27"/>
      <c r="X32" s="27"/>
      <c r="Y32" s="27"/>
      <c r="Z32" s="27"/>
      <c r="AA32" s="27"/>
      <c r="AB32" s="23">
        <f t="shared" si="5"/>
        <v>0</v>
      </c>
      <c r="AC32" s="26"/>
    </row>
    <row r="33" spans="1:29" ht="18.75" x14ac:dyDescent="0.2">
      <c r="A33" s="40">
        <v>10306521000</v>
      </c>
      <c r="B33" s="17" t="s">
        <v>40</v>
      </c>
      <c r="C33" s="24"/>
      <c r="D33" s="24"/>
      <c r="E33" s="24"/>
      <c r="F33" s="24"/>
      <c r="G33" s="24"/>
      <c r="H33" s="24"/>
      <c r="I33" s="24"/>
      <c r="J33" s="58"/>
      <c r="K33" s="33">
        <f t="shared" si="2"/>
        <v>0</v>
      </c>
      <c r="L33" s="27"/>
      <c r="M33" s="31">
        <f t="shared" si="3"/>
        <v>0</v>
      </c>
      <c r="N33" s="27"/>
      <c r="O33" s="27"/>
      <c r="P33" s="27"/>
      <c r="Q33" s="27"/>
      <c r="R33" s="27"/>
      <c r="S33" s="27"/>
      <c r="T33" s="65">
        <f t="shared" si="4"/>
        <v>0</v>
      </c>
      <c r="U33" s="27"/>
      <c r="V33" s="27"/>
      <c r="W33" s="27"/>
      <c r="X33" s="27"/>
      <c r="Y33" s="27"/>
      <c r="Z33" s="27">
        <v>599844</v>
      </c>
      <c r="AA33" s="27"/>
      <c r="AB33" s="23">
        <f t="shared" si="5"/>
        <v>599844</v>
      </c>
      <c r="AC33" s="26"/>
    </row>
    <row r="34" spans="1:29" ht="18.75" x14ac:dyDescent="0.2">
      <c r="A34" s="40">
        <v>10306523000</v>
      </c>
      <c r="B34" s="17" t="s">
        <v>41</v>
      </c>
      <c r="C34" s="24"/>
      <c r="D34" s="24"/>
      <c r="E34" s="24"/>
      <c r="F34" s="24"/>
      <c r="G34" s="24"/>
      <c r="H34" s="24"/>
      <c r="I34" s="24"/>
      <c r="J34" s="58"/>
      <c r="K34" s="33">
        <f t="shared" si="2"/>
        <v>0</v>
      </c>
      <c r="L34" s="27"/>
      <c r="M34" s="31">
        <f t="shared" si="3"/>
        <v>0</v>
      </c>
      <c r="N34" s="27"/>
      <c r="O34" s="27"/>
      <c r="P34" s="27"/>
      <c r="Q34" s="27"/>
      <c r="R34" s="27"/>
      <c r="S34" s="27"/>
      <c r="T34" s="65">
        <f t="shared" si="4"/>
        <v>6244996</v>
      </c>
      <c r="U34" s="27">
        <v>6244996</v>
      </c>
      <c r="V34" s="27"/>
      <c r="W34" s="27"/>
      <c r="X34" s="27"/>
      <c r="Y34" s="27"/>
      <c r="Z34" s="27"/>
      <c r="AA34" s="27"/>
      <c r="AB34" s="23">
        <f t="shared" si="5"/>
        <v>6244996</v>
      </c>
      <c r="AC34" s="26"/>
    </row>
    <row r="35" spans="1:29" ht="18.75" x14ac:dyDescent="0.2">
      <c r="A35" s="40">
        <v>10306400000</v>
      </c>
      <c r="B35" s="17" t="s">
        <v>42</v>
      </c>
      <c r="C35" s="24">
        <v>10000</v>
      </c>
      <c r="D35" s="24"/>
      <c r="E35" s="24"/>
      <c r="F35" s="24"/>
      <c r="G35" s="24"/>
      <c r="H35" s="24"/>
      <c r="I35" s="24"/>
      <c r="J35" s="58"/>
      <c r="K35" s="33">
        <f t="shared" si="2"/>
        <v>61400</v>
      </c>
      <c r="L35" s="27">
        <v>61400</v>
      </c>
      <c r="M35" s="31">
        <f t="shared" si="3"/>
        <v>71400</v>
      </c>
      <c r="N35" s="27"/>
      <c r="O35" s="27"/>
      <c r="P35" s="27"/>
      <c r="Q35" s="27"/>
      <c r="R35" s="27">
        <v>77400</v>
      </c>
      <c r="S35" s="27"/>
      <c r="T35" s="65">
        <f t="shared" si="4"/>
        <v>8277619</v>
      </c>
      <c r="U35" s="27">
        <v>5947616</v>
      </c>
      <c r="V35" s="27">
        <v>2330003</v>
      </c>
      <c r="W35" s="27"/>
      <c r="X35" s="27"/>
      <c r="Y35" s="27"/>
      <c r="Z35" s="27">
        <v>1190000</v>
      </c>
      <c r="AA35" s="27"/>
      <c r="AB35" s="23">
        <f t="shared" si="5"/>
        <v>9467619</v>
      </c>
      <c r="AC35" s="26"/>
    </row>
    <row r="36" spans="1:29" ht="33.75" customHeight="1" x14ac:dyDescent="0.2">
      <c r="A36" s="40" t="s">
        <v>61</v>
      </c>
      <c r="B36" s="18" t="s">
        <v>43</v>
      </c>
      <c r="C36" s="25">
        <v>2178500</v>
      </c>
      <c r="D36" s="25"/>
      <c r="E36" s="25"/>
      <c r="F36" s="25">
        <f>G36+H36</f>
        <v>1920200</v>
      </c>
      <c r="G36" s="25">
        <v>1920200</v>
      </c>
      <c r="H36" s="25"/>
      <c r="I36" s="25"/>
      <c r="J36" s="58">
        <v>1500000</v>
      </c>
      <c r="K36" s="33">
        <f t="shared" si="2"/>
        <v>0</v>
      </c>
      <c r="L36" s="27"/>
      <c r="M36" s="31">
        <f t="shared" si="3"/>
        <v>7518900</v>
      </c>
      <c r="N36" s="27"/>
      <c r="O36" s="27"/>
      <c r="P36" s="27"/>
      <c r="Q36" s="27"/>
      <c r="R36" s="27"/>
      <c r="S36" s="27"/>
      <c r="T36" s="65">
        <f t="shared" si="4"/>
        <v>0</v>
      </c>
      <c r="U36" s="27"/>
      <c r="V36" s="27"/>
      <c r="W36" s="27"/>
      <c r="X36" s="27"/>
      <c r="Y36" s="27"/>
      <c r="Z36" s="27"/>
      <c r="AA36" s="27"/>
      <c r="AB36" s="23">
        <f t="shared" si="5"/>
        <v>0</v>
      </c>
      <c r="AC36" s="26"/>
    </row>
    <row r="37" spans="1:29" ht="37.5" customHeight="1" x14ac:dyDescent="0.2">
      <c r="A37" s="40" t="s">
        <v>60</v>
      </c>
      <c r="B37" s="18" t="s">
        <v>44</v>
      </c>
      <c r="C37" s="25">
        <v>6211900</v>
      </c>
      <c r="D37" s="25"/>
      <c r="E37" s="25"/>
      <c r="F37" s="25">
        <f t="shared" ref="F37:F40" si="6">G37+H37</f>
        <v>3339300</v>
      </c>
      <c r="G37" s="25">
        <v>3339300</v>
      </c>
      <c r="H37" s="25"/>
      <c r="I37" s="25"/>
      <c r="J37" s="58">
        <v>3500000</v>
      </c>
      <c r="K37" s="33">
        <f t="shared" si="2"/>
        <v>0</v>
      </c>
      <c r="L37" s="27"/>
      <c r="M37" s="31">
        <f t="shared" si="3"/>
        <v>16390500</v>
      </c>
      <c r="N37" s="27"/>
      <c r="O37" s="27"/>
      <c r="P37" s="27"/>
      <c r="Q37" s="27"/>
      <c r="R37" s="27"/>
      <c r="S37" s="27"/>
      <c r="T37" s="65">
        <f t="shared" si="4"/>
        <v>0</v>
      </c>
      <c r="U37" s="27"/>
      <c r="V37" s="27"/>
      <c r="W37" s="27"/>
      <c r="X37" s="27"/>
      <c r="Y37" s="27"/>
      <c r="Z37" s="27"/>
      <c r="AA37" s="27"/>
      <c r="AB37" s="23">
        <f t="shared" si="5"/>
        <v>0</v>
      </c>
      <c r="AC37" s="26"/>
    </row>
    <row r="38" spans="1:29" ht="18.75" x14ac:dyDescent="0.2">
      <c r="A38" s="40">
        <v>10204100000</v>
      </c>
      <c r="B38" s="17" t="s">
        <v>45</v>
      </c>
      <c r="C38" s="24"/>
      <c r="D38" s="24"/>
      <c r="E38" s="24"/>
      <c r="F38" s="25">
        <f t="shared" si="6"/>
        <v>20684700</v>
      </c>
      <c r="G38" s="24">
        <v>20684700</v>
      </c>
      <c r="H38" s="24"/>
      <c r="I38" s="24"/>
      <c r="J38" s="58">
        <v>15403500</v>
      </c>
      <c r="K38" s="33">
        <f t="shared" si="2"/>
        <v>0</v>
      </c>
      <c r="L38" s="27"/>
      <c r="M38" s="31">
        <f t="shared" si="3"/>
        <v>56772900</v>
      </c>
      <c r="N38" s="27"/>
      <c r="O38" s="27"/>
      <c r="P38" s="27"/>
      <c r="Q38" s="27"/>
      <c r="R38" s="27"/>
      <c r="S38" s="27">
        <v>504000</v>
      </c>
      <c r="T38" s="65">
        <f t="shared" si="4"/>
        <v>300000</v>
      </c>
      <c r="U38" s="27"/>
      <c r="V38" s="27"/>
      <c r="W38" s="27">
        <v>300000</v>
      </c>
      <c r="X38" s="27"/>
      <c r="Y38" s="27"/>
      <c r="Z38" s="27"/>
      <c r="AA38" s="27"/>
      <c r="AB38" s="23">
        <f t="shared" si="5"/>
        <v>804000</v>
      </c>
      <c r="AC38" s="26"/>
    </row>
    <row r="39" spans="1:29" ht="18.75" x14ac:dyDescent="0.2">
      <c r="A39" s="40" t="s">
        <v>62</v>
      </c>
      <c r="B39" s="17" t="s">
        <v>46</v>
      </c>
      <c r="C39" s="24"/>
      <c r="D39" s="24"/>
      <c r="E39" s="24"/>
      <c r="F39" s="25"/>
      <c r="G39" s="24"/>
      <c r="H39" s="24"/>
      <c r="I39" s="24"/>
      <c r="J39" s="58"/>
      <c r="K39" s="33">
        <f t="shared" si="2"/>
        <v>0</v>
      </c>
      <c r="L39" s="27"/>
      <c r="M39" s="31">
        <f t="shared" si="3"/>
        <v>0</v>
      </c>
      <c r="N39" s="27">
        <v>35995100</v>
      </c>
      <c r="O39" s="27"/>
      <c r="P39" s="27"/>
      <c r="Q39" s="27"/>
      <c r="R39" s="27"/>
      <c r="S39" s="27"/>
      <c r="T39" s="65">
        <f t="shared" si="4"/>
        <v>0</v>
      </c>
      <c r="U39" s="27"/>
      <c r="V39" s="27"/>
      <c r="W39" s="27"/>
      <c r="X39" s="27"/>
      <c r="Y39" s="27"/>
      <c r="Z39" s="27"/>
      <c r="AA39" s="27"/>
      <c r="AB39" s="23">
        <f t="shared" si="5"/>
        <v>35995100</v>
      </c>
      <c r="AC39" s="26"/>
    </row>
    <row r="40" spans="1:29" ht="18.75" x14ac:dyDescent="0.2">
      <c r="A40" s="40" t="s">
        <v>59</v>
      </c>
      <c r="B40" s="17" t="s">
        <v>47</v>
      </c>
      <c r="C40" s="24">
        <v>950000</v>
      </c>
      <c r="D40" s="24">
        <v>1236370</v>
      </c>
      <c r="E40" s="24">
        <v>1039425</v>
      </c>
      <c r="F40" s="25">
        <f t="shared" si="6"/>
        <v>272400</v>
      </c>
      <c r="G40" s="24"/>
      <c r="H40" s="24">
        <v>272400</v>
      </c>
      <c r="I40" s="24">
        <v>77400</v>
      </c>
      <c r="J40" s="58"/>
      <c r="K40" s="33">
        <f t="shared" si="2"/>
        <v>0</v>
      </c>
      <c r="L40" s="27"/>
      <c r="M40" s="31">
        <f t="shared" si="3"/>
        <v>3847995</v>
      </c>
      <c r="N40" s="27"/>
      <c r="O40" s="27"/>
      <c r="P40" s="27"/>
      <c r="Q40" s="27"/>
      <c r="R40" s="27"/>
      <c r="S40" s="27"/>
      <c r="T40" s="65">
        <f t="shared" si="4"/>
        <v>0</v>
      </c>
      <c r="U40" s="27"/>
      <c r="V40" s="27"/>
      <c r="W40" s="27"/>
      <c r="X40" s="27"/>
      <c r="Y40" s="27">
        <v>375000</v>
      </c>
      <c r="Z40" s="27">
        <f>AA40</f>
        <v>750000</v>
      </c>
      <c r="AA40" s="27">
        <v>750000</v>
      </c>
      <c r="AB40" s="23">
        <f>N40+O40+S40+T40+Z40+Y40</f>
        <v>1125000</v>
      </c>
      <c r="AC40" s="26"/>
    </row>
    <row r="41" spans="1:29" ht="19.5" thickBot="1" x14ac:dyDescent="0.25">
      <c r="A41" s="41"/>
      <c r="B41" s="19" t="s">
        <v>67</v>
      </c>
      <c r="C41" s="43"/>
      <c r="D41" s="43"/>
      <c r="E41" s="43"/>
      <c r="F41" s="43"/>
      <c r="G41" s="43"/>
      <c r="H41" s="43"/>
      <c r="I41" s="43"/>
      <c r="J41" s="59"/>
      <c r="K41" s="62">
        <f t="shared" si="2"/>
        <v>0</v>
      </c>
      <c r="L41" s="27"/>
      <c r="M41" s="31">
        <f t="shared" si="3"/>
        <v>0</v>
      </c>
      <c r="N41" s="44"/>
      <c r="O41" s="44"/>
      <c r="P41" s="44"/>
      <c r="Q41" s="44"/>
      <c r="R41" s="44"/>
      <c r="S41" s="44"/>
      <c r="T41" s="65">
        <f t="shared" si="4"/>
        <v>0</v>
      </c>
      <c r="U41" s="44"/>
      <c r="V41" s="44"/>
      <c r="W41" s="44"/>
      <c r="X41" s="44">
        <v>1500000</v>
      </c>
      <c r="Y41" s="44"/>
      <c r="Z41" s="44"/>
      <c r="AA41" s="44"/>
      <c r="AB41" s="23">
        <f>N41+O41+S41+T41+W41+Z41+X41</f>
        <v>1500000</v>
      </c>
      <c r="AC41" s="26"/>
    </row>
    <row r="42" spans="1:29" ht="16.5" customHeight="1" thickBot="1" x14ac:dyDescent="0.35">
      <c r="A42" s="45"/>
      <c r="B42" s="46" t="s">
        <v>48</v>
      </c>
      <c r="C42" s="47">
        <f t="shared" ref="C42:W42" si="7">SUM(C19:C40)</f>
        <v>10008800</v>
      </c>
      <c r="D42" s="47">
        <f t="shared" si="7"/>
        <v>1236370</v>
      </c>
      <c r="E42" s="47">
        <f t="shared" si="7"/>
        <v>1039425</v>
      </c>
      <c r="F42" s="47">
        <f t="shared" si="7"/>
        <v>26216600</v>
      </c>
      <c r="G42" s="47">
        <f t="shared" si="7"/>
        <v>25944200</v>
      </c>
      <c r="H42" s="47">
        <f t="shared" si="7"/>
        <v>272400</v>
      </c>
      <c r="I42" s="47">
        <f t="shared" si="7"/>
        <v>77400</v>
      </c>
      <c r="J42" s="60">
        <f t="shared" si="7"/>
        <v>20403500</v>
      </c>
      <c r="K42" s="63">
        <f t="shared" si="2"/>
        <v>1361048</v>
      </c>
      <c r="L42" s="61">
        <f>SUM(L19:L40)</f>
        <v>1361048</v>
      </c>
      <c r="M42" s="47">
        <f>SUM(M19:M40)</f>
        <v>86559743</v>
      </c>
      <c r="N42" s="47">
        <f t="shared" si="7"/>
        <v>35995100</v>
      </c>
      <c r="O42" s="47">
        <f t="shared" si="7"/>
        <v>175512</v>
      </c>
      <c r="P42" s="47">
        <f t="shared" si="7"/>
        <v>117012</v>
      </c>
      <c r="Q42" s="47">
        <f t="shared" si="7"/>
        <v>58500</v>
      </c>
      <c r="R42" s="47">
        <v>77400</v>
      </c>
      <c r="S42" s="47">
        <f t="shared" si="7"/>
        <v>504000</v>
      </c>
      <c r="T42" s="65">
        <f t="shared" ref="T42" si="8">U42+V42+W42</f>
        <v>44183464</v>
      </c>
      <c r="U42" s="47">
        <f t="shared" si="7"/>
        <v>41180381</v>
      </c>
      <c r="V42" s="47">
        <f t="shared" si="7"/>
        <v>2330003</v>
      </c>
      <c r="W42" s="47">
        <f t="shared" si="7"/>
        <v>673080</v>
      </c>
      <c r="X42" s="47">
        <f>SUM(X19:X41)</f>
        <v>1500000</v>
      </c>
      <c r="Y42" s="47">
        <f>SUM(Y19:Y41)</f>
        <v>375000</v>
      </c>
      <c r="Z42" s="47">
        <f>SUM(Z19:Z41)</f>
        <v>10868115.75</v>
      </c>
      <c r="AA42" s="47">
        <f>SUM(AA19:AA40)</f>
        <v>750000</v>
      </c>
      <c r="AB42" s="48">
        <f>N42+O42+S42+T42+W42+Z42+R42+X42+Y42</f>
        <v>94351671.75</v>
      </c>
      <c r="AC42" s="42">
        <f>SUM(AC19:AC40)</f>
        <v>0</v>
      </c>
    </row>
    <row r="43" spans="1:29" s="36" customForma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1:29" s="37" customFormat="1" x14ac:dyDescent="0.2"/>
    <row r="45" spans="1:29" s="38" customFormat="1" x14ac:dyDescent="0.2">
      <c r="F45" s="38" t="s">
        <v>74</v>
      </c>
      <c r="S45" s="38" t="s">
        <v>75</v>
      </c>
      <c r="X45" s="70"/>
    </row>
    <row r="48" spans="1:29" x14ac:dyDescent="0.2">
      <c r="I48" s="71">
        <f>C42+D42+E42+F42+I42+J42</f>
        <v>58982095</v>
      </c>
    </row>
  </sheetData>
  <mergeCells count="45">
    <mergeCell ref="L14:L15"/>
    <mergeCell ref="U13:W13"/>
    <mergeCell ref="W14:W15"/>
    <mergeCell ref="N10:N11"/>
    <mergeCell ref="Y10:AA10"/>
    <mergeCell ref="Y11:AA11"/>
    <mergeCell ref="Y13:Y15"/>
    <mergeCell ref="O10:X10"/>
    <mergeCell ref="O11:X11"/>
    <mergeCell ref="X13:X15"/>
    <mergeCell ref="P14:Q14"/>
    <mergeCell ref="O13:O15"/>
    <mergeCell ref="R13:R15"/>
    <mergeCell ref="P13:Q13"/>
    <mergeCell ref="J5:Q6"/>
    <mergeCell ref="N12:AA12"/>
    <mergeCell ref="Z13:Z15"/>
    <mergeCell ref="AA14:AA15"/>
    <mergeCell ref="N9:W9"/>
    <mergeCell ref="T14:T15"/>
    <mergeCell ref="U14:U15"/>
    <mergeCell ref="V14:V15"/>
    <mergeCell ref="C9:M9"/>
    <mergeCell ref="AB10:AB17"/>
    <mergeCell ref="N16:AA16"/>
    <mergeCell ref="S13:S15"/>
    <mergeCell ref="J13:J15"/>
    <mergeCell ref="N13:N15"/>
    <mergeCell ref="E13:E15"/>
    <mergeCell ref="A9:A17"/>
    <mergeCell ref="B9:B17"/>
    <mergeCell ref="M10:M15"/>
    <mergeCell ref="H14:H15"/>
    <mergeCell ref="G14:G15"/>
    <mergeCell ref="C10:J10"/>
    <mergeCell ref="C12:J12"/>
    <mergeCell ref="C16:M16"/>
    <mergeCell ref="C11:J11"/>
    <mergeCell ref="C13:C15"/>
    <mergeCell ref="D13:D15"/>
    <mergeCell ref="G13:H13"/>
    <mergeCell ref="I13:I15"/>
    <mergeCell ref="F13:F15"/>
    <mergeCell ref="K11:L11"/>
    <mergeCell ref="K13:K1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1" manualBreakCount="1">
    <brk id="46" max="21" man="1"/>
  </rowBreaks>
  <colBreaks count="1" manualBreakCount="1">
    <brk id="28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Max</cp:lastModifiedBy>
  <cp:lastPrinted>2020-03-12T07:37:23Z</cp:lastPrinted>
  <dcterms:created xsi:type="dcterms:W3CDTF">2019-12-03T08:34:58Z</dcterms:created>
  <dcterms:modified xsi:type="dcterms:W3CDTF">2020-03-25T11:02:25Z</dcterms:modified>
</cp:coreProperties>
</file>