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85" activeTab="0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5'!$A$1:$AH$42</definedName>
  </definedNames>
  <calcPr fullCalcOnLoad="1"/>
</workbook>
</file>

<file path=xl/sharedStrings.xml><?xml version="1.0" encoding="utf-8"?>
<sst xmlns="http://schemas.openxmlformats.org/spreadsheetml/2006/main" count="102" uniqueCount="69">
  <si>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</si>
  <si>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</si>
  <si>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</si>
  <si>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</si>
  <si>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</si>
  <si>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</si>
  <si>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усього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</si>
  <si>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</si>
  <si>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</si>
  <si>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</si>
  <si>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</si>
  <si>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</si>
  <si>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</si>
  <si>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</si>
  <si>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</si>
  <si>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</si>
  <si>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</si>
  <si>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</si>
  <si>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</si>
  <si>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</si>
  <si>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</si>
  <si>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</si>
  <si>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</si>
  <si>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</si>
  <si>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</si>
  <si>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</si>
  <si>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</si>
  <si>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</si>
  <si>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</si>
  <si>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</si>
  <si>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</si>
  <si>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</si>
  <si>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</si>
  <si>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</si>
  <si>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</si>
  <si>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</si>
  <si>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</si>
  <si>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</si>
  <si>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</si>
  <si>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</si>
  <si>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</si>
  <si>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</si>
  <si>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С.М.ГРИШКО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</si>
  <si>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</si>
  <si>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</si>
  <si>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</si>
  <si>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</si>
  <si>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</si>
  <si>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</si>
  <si>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family val="0"/>
      </rPr>
      <t xml:space="preserve"> 1</t>
    </r>
    <r>
      <rPr>
        <sz val="13"/>
        <rFont val="Times New Roman Cyr"/>
        <family val="0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</si>
  <si>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</si>
  <si>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family val="0"/>
      </rPr>
      <t>1</t>
    </r>
    <r>
      <rPr>
        <sz val="13"/>
        <rFont val="Times New Roman Cyr"/>
        <family val="0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</si>
  <si>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family val="0"/>
      </rPr>
      <t>3</t>
    </r>
    <r>
      <rPr>
        <sz val="13"/>
        <rFont val="Times New Roman Cyr"/>
        <family val="0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</si>
  <si>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</si>
  <si>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</si>
  <si>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family val="0"/>
      </rPr>
      <t>1</t>
    </r>
    <r>
      <rPr>
        <sz val="12"/>
        <rFont val="Times New Roman Cyr"/>
        <family val="0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</si>
  <si>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</si>
  <si>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family val="0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</si>
  <si>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family val="0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</si>
  <si>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</si>
  <si>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</si>
  <si>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</si>
  <si>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</si>
  <si>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</si>
  <si>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</si>
  <si>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</si>
  <si>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соціального економічний розвиток окремих територій за рахунок субвенції з державного бюджету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</si>
  <si>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16.04.2019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776-56 позач.-VІІ) </t>
  </si>
  <si>
    <t xml:space="preserve">Голова ради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</si>
</sst>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Courier New"/>
      <family val="3"/>
    </font>
    <font>
      <b/>
      <sz val="10"/>
      <name val="Times New Roman Cyr"/>
      <family val="1"/>
    </font>
    <font>
      <sz val="10"/>
      <name val="Calibri"/>
      <family val="2"/>
    </font>
    <font>
      <b/>
      <sz val="16"/>
      <name val="Times New Roman Cyr"/>
      <family val="0"/>
    </font>
    <font>
      <b/>
      <sz val="24"/>
      <name val="Times New Roman Cyr"/>
      <family val="1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 Cyr"/>
      <family val="0"/>
    </font>
    <font>
      <vertAlign val="superscript"/>
      <sz val="13"/>
      <name val="Times New Roman Cyr"/>
      <family val="0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right"/>
    </xf>
    <xf numFmtId="0" fontId="3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/>
    </xf>
    <xf numFmtId="164" fontId="7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4" fontId="11" fillId="4" borderId="10" xfId="0" applyNumberFormat="1" applyFont="1" applyFill="1" applyBorder="1" applyAlignment="1">
      <alignment horizontal="center"/>
    </xf>
    <xf numFmtId="4" fontId="12" fillId="4" borderId="10" xfId="0" applyNumberFormat="1" applyFont="1" applyFill="1" applyBorder="1" applyAlignment="1">
      <alignment horizontal="center"/>
    </xf>
    <xf numFmtId="4" fontId="13" fillId="4" borderId="10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 wrapText="1"/>
    </xf>
    <xf numFmtId="4" fontId="10" fillId="4" borderId="10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6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H86"/>
  <sheetViews>
    <sheetView tabSelected="1" zoomScale="70" zoomScaleNormal="70" zoomScaleSheetLayoutView="75" zoomScalePageLayoutView="0" workbookViewId="0" topLeftCell="A13">
      <pane xSplit="2" topLeftCell="V1" activePane="topRight" state="frozen"/>
      <selection pane="topLeft" activeCell="A1" sqref="A1"/>
      <selection pane="topRight" activeCell="X41" sqref="X41"/>
    </sheetView>
  </sheetViews>
  <sheetFormatPr defaultColWidth="16.00390625" defaultRowHeight="12.75"/>
  <cols>
    <col min="1" max="1" width="12.25390625" style="1" bestFit="1" customWidth="1"/>
    <col min="2" max="2" width="36.00390625" style="1" customWidth="1"/>
    <col min="3" max="3" width="18.75390625" style="1" customWidth="1"/>
    <col min="4" max="4" width="33.125" style="1" customWidth="1"/>
    <col min="5" max="5" width="17.00390625" style="1" customWidth="1"/>
    <col min="6" max="6" width="34.375" style="1" customWidth="1"/>
    <col min="7" max="7" width="30.00390625" style="1" customWidth="1"/>
    <col min="8" max="9" width="18.25390625" style="1" customWidth="1"/>
    <col min="10" max="10" width="18.625" style="1" customWidth="1"/>
    <col min="11" max="11" width="16.125" style="1" customWidth="1"/>
    <col min="12" max="12" width="17.125" style="1" customWidth="1"/>
    <col min="13" max="13" width="18.875" style="1" customWidth="1"/>
    <col min="14" max="14" width="19.00390625" style="1" customWidth="1"/>
    <col min="15" max="15" width="18.875" style="1" customWidth="1"/>
    <col min="16" max="17" width="15.875" style="1" customWidth="1"/>
    <col min="18" max="19" width="19.00390625" style="1" customWidth="1"/>
    <col min="20" max="20" width="17.125" style="1" customWidth="1"/>
    <col min="21" max="21" width="22.25390625" style="1" customWidth="1"/>
    <col min="22" max="22" width="12.25390625" style="1" bestFit="1" customWidth="1"/>
    <col min="23" max="23" width="36.00390625" style="1" customWidth="1"/>
    <col min="24" max="24" width="14.875" style="1" customWidth="1"/>
    <col min="25" max="25" width="17.875" style="1" customWidth="1"/>
    <col min="26" max="27" width="17.375" style="1" customWidth="1"/>
    <col min="28" max="30" width="16.00390625" style="1" customWidth="1"/>
    <col min="31" max="31" width="17.75390625" style="1" customWidth="1"/>
    <col min="32" max="32" width="14.00390625" style="1" customWidth="1"/>
    <col min="33" max="33" width="16.00390625" style="1" customWidth="1"/>
    <col min="34" max="34" width="18.875" style="1" customWidth="1"/>
    <col min="35" max="16384" width="16.00390625" style="1" customWidth="1"/>
  </cols>
  <sheetData>
    <row r="1" spans="1:34" ht="63.75" customHeight="1">
      <c r="A1" s="29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40" t="s">
        <v>67</v>
      </c>
      <c r="U1" s="40"/>
      <c r="V1" s="29"/>
      <c r="W1" s="29"/>
      <c r="X1" s="29"/>
      <c r="Y1" s="29"/>
      <c r="Z1" s="29"/>
      <c r="AA1" s="29"/>
      <c r="AB1" s="29"/>
      <c r="AC1" s="29"/>
      <c r="AD1" s="29"/>
      <c r="AE1" s="29"/>
      <c r="AF1" s="43"/>
      <c r="AG1" s="43"/>
      <c r="AH1" s="43"/>
    </row>
    <row r="2" spans="1:34" ht="39.75" customHeight="1">
      <c r="A2" s="30"/>
      <c r="B2" s="30"/>
      <c r="T2" s="40"/>
      <c r="U2" s="40"/>
      <c r="V2" s="42"/>
      <c r="W2" s="42"/>
      <c r="X2" s="2"/>
      <c r="Y2" s="2"/>
      <c r="AF2" s="43"/>
      <c r="AG2" s="43"/>
      <c r="AH2" s="43"/>
    </row>
    <row r="3" spans="1:34" ht="12" customHeight="1">
      <c r="A3" s="30"/>
      <c r="B3" s="30"/>
      <c r="U3" s="2" t="s">
        <v>1</v>
      </c>
      <c r="V3" s="30"/>
      <c r="W3" s="30"/>
      <c r="X3" s="2"/>
      <c r="Y3" s="2"/>
      <c r="AF3" s="41"/>
      <c r="AG3" s="41"/>
      <c r="AH3" s="41"/>
    </row>
    <row r="4" spans="1:34" s="10" customFormat="1" ht="25.5" customHeight="1">
      <c r="A4" s="31" t="s">
        <v>2</v>
      </c>
      <c r="B4" s="31" t="s">
        <v>3</v>
      </c>
      <c r="C4" s="31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 t="s">
        <v>2</v>
      </c>
      <c r="W4" s="31" t="s">
        <v>3</v>
      </c>
      <c r="X4" s="31" t="s">
        <v>56</v>
      </c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10" customFormat="1" ht="23.25" customHeight="1">
      <c r="A5" s="31"/>
      <c r="B5" s="31"/>
      <c r="C5" s="31" t="s">
        <v>34</v>
      </c>
      <c r="D5" s="31" t="s">
        <v>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 t="s">
        <v>6</v>
      </c>
      <c r="V5" s="31"/>
      <c r="W5" s="31"/>
      <c r="X5" s="31" t="s">
        <v>53</v>
      </c>
      <c r="Y5" s="35" t="s">
        <v>5</v>
      </c>
      <c r="Z5" s="36"/>
      <c r="AA5" s="36"/>
      <c r="AB5" s="36"/>
      <c r="AC5" s="36"/>
      <c r="AD5" s="36"/>
      <c r="AE5" s="36"/>
      <c r="AF5" s="36"/>
      <c r="AG5" s="37"/>
      <c r="AH5" s="31" t="s">
        <v>6</v>
      </c>
    </row>
    <row r="6" spans="1:34" s="11" customFormat="1" ht="40.5" customHeight="1">
      <c r="A6" s="31"/>
      <c r="B6" s="31"/>
      <c r="C6" s="31"/>
      <c r="D6" s="31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8" t="s">
        <v>8</v>
      </c>
      <c r="T6" s="39"/>
      <c r="U6" s="31"/>
      <c r="V6" s="31"/>
      <c r="W6" s="31"/>
      <c r="X6" s="32"/>
      <c r="Y6" s="35" t="s">
        <v>7</v>
      </c>
      <c r="Z6" s="36"/>
      <c r="AA6" s="36"/>
      <c r="AB6" s="36"/>
      <c r="AC6" s="36"/>
      <c r="AD6" s="36"/>
      <c r="AE6" s="36"/>
      <c r="AF6" s="37"/>
      <c r="AG6" s="28" t="s">
        <v>8</v>
      </c>
      <c r="AH6" s="31"/>
    </row>
    <row r="7" spans="1:34" s="11" customFormat="1" ht="32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 t="s">
        <v>44</v>
      </c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21" customFormat="1" ht="409.5" customHeight="1">
      <c r="A8" s="31"/>
      <c r="B8" s="31"/>
      <c r="C8" s="18" t="s">
        <v>45</v>
      </c>
      <c r="D8" s="27" t="s">
        <v>55</v>
      </c>
      <c r="E8" s="18" t="s">
        <v>46</v>
      </c>
      <c r="F8" s="19" t="s">
        <v>47</v>
      </c>
      <c r="G8" s="19" t="s">
        <v>48</v>
      </c>
      <c r="H8" s="19" t="s">
        <v>49</v>
      </c>
      <c r="I8" s="19" t="s">
        <v>62</v>
      </c>
      <c r="J8" s="19" t="s">
        <v>64</v>
      </c>
      <c r="K8" s="19" t="s">
        <v>50</v>
      </c>
      <c r="L8" s="19" t="s">
        <v>51</v>
      </c>
      <c r="M8" s="19" t="s">
        <v>52</v>
      </c>
      <c r="N8" s="20" t="s">
        <v>66</v>
      </c>
      <c r="O8" s="20" t="s">
        <v>35</v>
      </c>
      <c r="P8" s="20" t="s">
        <v>36</v>
      </c>
      <c r="Q8" s="20" t="s">
        <v>54</v>
      </c>
      <c r="R8" s="20" t="s">
        <v>10</v>
      </c>
      <c r="S8" s="18" t="s">
        <v>57</v>
      </c>
      <c r="T8" s="20" t="s">
        <v>36</v>
      </c>
      <c r="U8" s="31"/>
      <c r="V8" s="31"/>
      <c r="W8" s="31"/>
      <c r="X8" s="18" t="s">
        <v>37</v>
      </c>
      <c r="Y8" s="18" t="s">
        <v>65</v>
      </c>
      <c r="Z8" s="18" t="s">
        <v>58</v>
      </c>
      <c r="AA8" s="20" t="s">
        <v>38</v>
      </c>
      <c r="AB8" s="20" t="s">
        <v>39</v>
      </c>
      <c r="AC8" s="20" t="s">
        <v>63</v>
      </c>
      <c r="AD8" s="20" t="s">
        <v>60</v>
      </c>
      <c r="AE8" s="20" t="s">
        <v>43</v>
      </c>
      <c r="AF8" s="18" t="s">
        <v>40</v>
      </c>
      <c r="AG8" s="18" t="s">
        <v>59</v>
      </c>
      <c r="AH8" s="31"/>
    </row>
    <row r="9" spans="1:34" s="11" customFormat="1" ht="17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1</v>
      </c>
      <c r="W9" s="12">
        <v>2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  <c r="AH9" s="12">
        <v>32</v>
      </c>
    </row>
    <row r="10" spans="1:34" s="10" customFormat="1" ht="18.75">
      <c r="A10" s="13"/>
      <c r="B10" s="14" t="s">
        <v>12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>SUM(C10:Q10)</f>
        <v>0</v>
      </c>
      <c r="S10" s="23"/>
      <c r="T10" s="23">
        <f>500000+40000</f>
        <v>540000</v>
      </c>
      <c r="U10" s="24">
        <f>SUM(R10:T10)</f>
        <v>540000</v>
      </c>
      <c r="V10" s="13"/>
      <c r="W10" s="14" t="s">
        <v>12</v>
      </c>
      <c r="X10" s="25"/>
      <c r="Y10" s="25"/>
      <c r="Z10" s="25"/>
      <c r="AA10" s="25">
        <v>3265712</v>
      </c>
      <c r="AB10" s="25"/>
      <c r="AC10" s="25"/>
      <c r="AD10" s="25"/>
      <c r="AE10" s="25"/>
      <c r="AF10" s="22"/>
      <c r="AG10" s="22">
        <f>297126+100000</f>
        <v>397126</v>
      </c>
      <c r="AH10" s="22">
        <f>SUM(X10:AG10)</f>
        <v>3662838</v>
      </c>
    </row>
    <row r="11" spans="1:34" s="10" customFormat="1" ht="18.75">
      <c r="A11" s="13"/>
      <c r="B11" s="14" t="s">
        <v>13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>453300</f>
        <v>453300</v>
      </c>
      <c r="Q11" s="23"/>
      <c r="R11" s="23">
        <f aca="true" t="shared" si="0" ref="R11:R31">SUM(C11:Q11)</f>
        <v>453300</v>
      </c>
      <c r="S11" s="23"/>
      <c r="T11" s="23"/>
      <c r="U11" s="24">
        <f aca="true" t="shared" si="1" ref="U11:U30">SUM(R11:T11)</f>
        <v>453300</v>
      </c>
      <c r="V11" s="13"/>
      <c r="W11" s="14" t="s">
        <v>13</v>
      </c>
      <c r="X11" s="25"/>
      <c r="Y11" s="25"/>
      <c r="Z11" s="25"/>
      <c r="AA11" s="25">
        <v>4529859</v>
      </c>
      <c r="AB11" s="25"/>
      <c r="AC11" s="25"/>
      <c r="AD11" s="25"/>
      <c r="AE11" s="25"/>
      <c r="AF11" s="22"/>
      <c r="AG11" s="22"/>
      <c r="AH11" s="22">
        <f aca="true" t="shared" si="2" ref="AH11:AH32">SUM(X11:AG11)</f>
        <v>4529859</v>
      </c>
    </row>
    <row r="12" spans="1:34" s="10" customFormat="1" ht="18.75">
      <c r="A12" s="13"/>
      <c r="B12" s="14" t="s">
        <v>14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>78300+48040</f>
        <v>126340</v>
      </c>
      <c r="Q12" s="23"/>
      <c r="R12" s="23">
        <f t="shared" si="0"/>
        <v>126340</v>
      </c>
      <c r="S12" s="23"/>
      <c r="T12" s="23">
        <f>106500+10000</f>
        <v>116500</v>
      </c>
      <c r="U12" s="24">
        <f t="shared" si="1"/>
        <v>242840</v>
      </c>
      <c r="V12" s="13"/>
      <c r="W12" s="14" t="s">
        <v>14</v>
      </c>
      <c r="X12" s="25"/>
      <c r="Y12" s="25"/>
      <c r="Z12" s="25"/>
      <c r="AA12" s="25">
        <v>4635204</v>
      </c>
      <c r="AB12" s="25"/>
      <c r="AC12" s="25">
        <f>81370</f>
        <v>81370</v>
      </c>
      <c r="AD12" s="25">
        <v>79000</v>
      </c>
      <c r="AE12" s="25"/>
      <c r="AF12" s="22"/>
      <c r="AG12" s="22">
        <f>500000</f>
        <v>500000</v>
      </c>
      <c r="AH12" s="22">
        <f t="shared" si="2"/>
        <v>5295574</v>
      </c>
    </row>
    <row r="13" spans="1:34" s="10" customFormat="1" ht="18.75">
      <c r="A13" s="13"/>
      <c r="B13" s="14" t="s">
        <v>15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f>331000+58000</f>
        <v>389000</v>
      </c>
      <c r="Q13" s="23"/>
      <c r="R13" s="23">
        <f t="shared" si="0"/>
        <v>389000</v>
      </c>
      <c r="S13" s="23"/>
      <c r="T13" s="23"/>
      <c r="U13" s="24">
        <f t="shared" si="1"/>
        <v>389000</v>
      </c>
      <c r="V13" s="13"/>
      <c r="W13" s="14" t="s">
        <v>15</v>
      </c>
      <c r="X13" s="25"/>
      <c r="Y13" s="25"/>
      <c r="Z13" s="25"/>
      <c r="AA13" s="25">
        <v>5530641</v>
      </c>
      <c r="AB13" s="25"/>
      <c r="AC13" s="25"/>
      <c r="AD13" s="25"/>
      <c r="AE13" s="25"/>
      <c r="AF13" s="22"/>
      <c r="AG13" s="22">
        <v>227897</v>
      </c>
      <c r="AH13" s="22">
        <f t="shared" si="2"/>
        <v>5758538</v>
      </c>
    </row>
    <row r="14" spans="1:34" s="10" customFormat="1" ht="18.75">
      <c r="A14" s="13"/>
      <c r="B14" s="14" t="s">
        <v>16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0"/>
        <v>0</v>
      </c>
      <c r="S14" s="23"/>
      <c r="T14" s="23">
        <f>58000</f>
        <v>58000</v>
      </c>
      <c r="U14" s="24">
        <f t="shared" si="1"/>
        <v>58000</v>
      </c>
      <c r="V14" s="13"/>
      <c r="W14" s="14" t="s">
        <v>16</v>
      </c>
      <c r="X14" s="25"/>
      <c r="Y14" s="25"/>
      <c r="Z14" s="25"/>
      <c r="AA14" s="25">
        <v>4134813</v>
      </c>
      <c r="AB14" s="25"/>
      <c r="AC14" s="25"/>
      <c r="AD14" s="25">
        <v>470000</v>
      </c>
      <c r="AE14" s="25"/>
      <c r="AF14" s="22"/>
      <c r="AG14" s="22"/>
      <c r="AH14" s="22">
        <f t="shared" si="2"/>
        <v>4604813</v>
      </c>
    </row>
    <row r="15" spans="1:34" s="10" customFormat="1" ht="18.75">
      <c r="A15" s="13"/>
      <c r="B15" s="14" t="s">
        <v>17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f t="shared" si="0"/>
        <v>0</v>
      </c>
      <c r="S15" s="23"/>
      <c r="T15" s="23"/>
      <c r="U15" s="24">
        <f t="shared" si="1"/>
        <v>0</v>
      </c>
      <c r="V15" s="13"/>
      <c r="W15" s="14" t="s">
        <v>17</v>
      </c>
      <c r="X15" s="25">
        <v>441600</v>
      </c>
      <c r="Y15" s="25"/>
      <c r="Z15" s="25"/>
      <c r="AA15" s="25"/>
      <c r="AB15" s="25"/>
      <c r="AC15" s="25"/>
      <c r="AD15" s="25">
        <v>79000</v>
      </c>
      <c r="AE15" s="25"/>
      <c r="AF15" s="22"/>
      <c r="AG15" s="22"/>
      <c r="AH15" s="22">
        <f t="shared" si="2"/>
        <v>520600</v>
      </c>
    </row>
    <row r="16" spans="1:34" s="10" customFormat="1" ht="18.75">
      <c r="A16" s="13"/>
      <c r="B16" s="14" t="s">
        <v>18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0"/>
        <v>0</v>
      </c>
      <c r="S16" s="23"/>
      <c r="T16" s="23"/>
      <c r="U16" s="24">
        <f t="shared" si="1"/>
        <v>0</v>
      </c>
      <c r="V16" s="13"/>
      <c r="W16" s="14" t="s">
        <v>18</v>
      </c>
      <c r="X16" s="25"/>
      <c r="Y16" s="25"/>
      <c r="Z16" s="25"/>
      <c r="AA16" s="25">
        <v>2897003</v>
      </c>
      <c r="AB16" s="25"/>
      <c r="AC16" s="25"/>
      <c r="AD16" s="25"/>
      <c r="AE16" s="25"/>
      <c r="AF16" s="22"/>
      <c r="AG16" s="22">
        <f>174055+299460</f>
        <v>473515</v>
      </c>
      <c r="AH16" s="22">
        <f t="shared" si="2"/>
        <v>3370518</v>
      </c>
    </row>
    <row r="17" spans="1:34" s="10" customFormat="1" ht="18.75">
      <c r="A17" s="13"/>
      <c r="B17" s="14" t="s">
        <v>19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f t="shared" si="0"/>
        <v>0</v>
      </c>
      <c r="S17" s="23"/>
      <c r="T17" s="23"/>
      <c r="U17" s="24">
        <f t="shared" si="1"/>
        <v>0</v>
      </c>
      <c r="V17" s="13"/>
      <c r="W17" s="14" t="s">
        <v>19</v>
      </c>
      <c r="X17" s="25">
        <v>428400</v>
      </c>
      <c r="Y17" s="25"/>
      <c r="Z17" s="25"/>
      <c r="AA17" s="25"/>
      <c r="AB17" s="25"/>
      <c r="AC17" s="25"/>
      <c r="AD17" s="25"/>
      <c r="AE17" s="25"/>
      <c r="AF17" s="22"/>
      <c r="AG17" s="22">
        <f>189000</f>
        <v>189000</v>
      </c>
      <c r="AH17" s="22">
        <f t="shared" si="2"/>
        <v>617400</v>
      </c>
    </row>
    <row r="18" spans="1:34" s="10" customFormat="1" ht="18.75">
      <c r="A18" s="13"/>
      <c r="B18" s="14" t="s">
        <v>20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23"/>
      <c r="T18" s="23"/>
      <c r="U18" s="24">
        <f t="shared" si="1"/>
        <v>0</v>
      </c>
      <c r="V18" s="13"/>
      <c r="W18" s="14" t="s">
        <v>20</v>
      </c>
      <c r="X18" s="25"/>
      <c r="Y18" s="25"/>
      <c r="Z18" s="25"/>
      <c r="AA18" s="25"/>
      <c r="AB18" s="25"/>
      <c r="AC18" s="25"/>
      <c r="AD18" s="25">
        <v>79000</v>
      </c>
      <c r="AE18" s="25"/>
      <c r="AF18" s="22"/>
      <c r="AG18" s="22"/>
      <c r="AH18" s="22">
        <f t="shared" si="2"/>
        <v>79000</v>
      </c>
    </row>
    <row r="19" spans="1:34" s="10" customFormat="1" ht="18.75">
      <c r="A19" s="13"/>
      <c r="B19" s="14" t="s">
        <v>21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/>
      <c r="T19" s="23">
        <v>2614095</v>
      </c>
      <c r="U19" s="24">
        <f t="shared" si="1"/>
        <v>2614095</v>
      </c>
      <c r="V19" s="13"/>
      <c r="W19" s="14" t="s">
        <v>21</v>
      </c>
      <c r="X19" s="25"/>
      <c r="Y19" s="25"/>
      <c r="Z19" s="25"/>
      <c r="AA19" s="25">
        <v>3239376</v>
      </c>
      <c r="AB19" s="25"/>
      <c r="AC19" s="25"/>
      <c r="AD19" s="25">
        <v>79000</v>
      </c>
      <c r="AE19" s="25"/>
      <c r="AF19" s="22"/>
      <c r="AG19" s="22"/>
      <c r="AH19" s="22">
        <f t="shared" si="2"/>
        <v>3318376</v>
      </c>
    </row>
    <row r="20" spans="1:34" s="10" customFormat="1" ht="18.75">
      <c r="A20" s="13"/>
      <c r="B20" s="14" t="s">
        <v>22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f>111700</f>
        <v>111700</v>
      </c>
      <c r="Q20" s="23"/>
      <c r="R20" s="23">
        <f t="shared" si="0"/>
        <v>111700</v>
      </c>
      <c r="S20" s="23"/>
      <c r="T20" s="23">
        <f>925500</f>
        <v>925500</v>
      </c>
      <c r="U20" s="24">
        <f t="shared" si="1"/>
        <v>1037200</v>
      </c>
      <c r="V20" s="13"/>
      <c r="W20" s="14" t="s">
        <v>22</v>
      </c>
      <c r="X20" s="25"/>
      <c r="Y20" s="25"/>
      <c r="Z20" s="25"/>
      <c r="AA20" s="25">
        <v>2817994</v>
      </c>
      <c r="AB20" s="25"/>
      <c r="AC20" s="25"/>
      <c r="AD20" s="25"/>
      <c r="AE20" s="25"/>
      <c r="AF20" s="22"/>
      <c r="AG20" s="22"/>
      <c r="AH20" s="22">
        <f t="shared" si="2"/>
        <v>2817994</v>
      </c>
    </row>
    <row r="21" spans="1:34" s="10" customFormat="1" ht="18.75">
      <c r="A21" s="13"/>
      <c r="B21" s="14" t="s">
        <v>23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/>
      <c r="T21" s="23"/>
      <c r="U21" s="24">
        <f t="shared" si="1"/>
        <v>0</v>
      </c>
      <c r="V21" s="13"/>
      <c r="W21" s="14" t="s">
        <v>23</v>
      </c>
      <c r="X21" s="25"/>
      <c r="Y21" s="25"/>
      <c r="Z21" s="25"/>
      <c r="AA21" s="25">
        <v>526728</v>
      </c>
      <c r="AB21" s="25"/>
      <c r="AC21" s="25"/>
      <c r="AD21" s="25">
        <v>79000</v>
      </c>
      <c r="AE21" s="25"/>
      <c r="AF21" s="22"/>
      <c r="AG21" s="22">
        <f>847750+1053300</f>
        <v>1901050</v>
      </c>
      <c r="AH21" s="22">
        <f t="shared" si="2"/>
        <v>2506778</v>
      </c>
    </row>
    <row r="22" spans="1:34" s="10" customFormat="1" ht="18.75">
      <c r="A22" s="13"/>
      <c r="B22" s="14" t="s">
        <v>24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>
        <f>150000+150000</f>
        <v>300000</v>
      </c>
      <c r="Q22" s="23"/>
      <c r="R22" s="23">
        <f t="shared" si="0"/>
        <v>300000</v>
      </c>
      <c r="S22" s="23"/>
      <c r="T22" s="23"/>
      <c r="U22" s="24">
        <f t="shared" si="1"/>
        <v>300000</v>
      </c>
      <c r="V22" s="13"/>
      <c r="W22" s="14" t="s">
        <v>24</v>
      </c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2">
        <f t="shared" si="2"/>
        <v>0</v>
      </c>
    </row>
    <row r="23" spans="1:34" s="10" customFormat="1" ht="18.75">
      <c r="A23" s="13"/>
      <c r="B23" s="14" t="s">
        <v>25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10000</v>
      </c>
      <c r="Q23" s="23"/>
      <c r="R23" s="23">
        <f t="shared" si="0"/>
        <v>10000</v>
      </c>
      <c r="S23" s="23"/>
      <c r="T23" s="23"/>
      <c r="U23" s="24">
        <f t="shared" si="1"/>
        <v>10000</v>
      </c>
      <c r="V23" s="13"/>
      <c r="W23" s="14" t="s">
        <v>25</v>
      </c>
      <c r="X23" s="25"/>
      <c r="Y23" s="25"/>
      <c r="Z23" s="25"/>
      <c r="AA23" s="25"/>
      <c r="AB23" s="25"/>
      <c r="AC23" s="25"/>
      <c r="AD23" s="25"/>
      <c r="AE23" s="25"/>
      <c r="AF23" s="22"/>
      <c r="AG23" s="22">
        <v>1327800</v>
      </c>
      <c r="AH23" s="22">
        <f t="shared" si="2"/>
        <v>1327800</v>
      </c>
    </row>
    <row r="24" spans="1:34" s="10" customFormat="1" ht="18.75">
      <c r="A24" s="13"/>
      <c r="B24" s="14" t="s">
        <v>26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0"/>
        <v>0</v>
      </c>
      <c r="S24" s="23"/>
      <c r="T24" s="23"/>
      <c r="U24" s="24">
        <f t="shared" si="1"/>
        <v>0</v>
      </c>
      <c r="V24" s="13"/>
      <c r="W24" s="14" t="s">
        <v>26</v>
      </c>
      <c r="X24" s="25"/>
      <c r="Y24" s="25"/>
      <c r="Z24" s="25"/>
      <c r="AA24" s="25"/>
      <c r="AB24" s="25"/>
      <c r="AC24" s="25"/>
      <c r="AD24" s="25">
        <v>79000</v>
      </c>
      <c r="AE24" s="25"/>
      <c r="AF24" s="22"/>
      <c r="AG24" s="22"/>
      <c r="AH24" s="22">
        <f t="shared" si="2"/>
        <v>79000</v>
      </c>
    </row>
    <row r="25" spans="1:34" s="10" customFormat="1" ht="18.75">
      <c r="A25" s="13"/>
      <c r="B25" s="14" t="s">
        <v>27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0"/>
        <v>0</v>
      </c>
      <c r="S25" s="23"/>
      <c r="T25" s="23"/>
      <c r="U25" s="24">
        <f t="shared" si="1"/>
        <v>0</v>
      </c>
      <c r="V25" s="13"/>
      <c r="W25" s="14" t="s">
        <v>27</v>
      </c>
      <c r="X25" s="25"/>
      <c r="Y25" s="25"/>
      <c r="Z25" s="25"/>
      <c r="AA25" s="25">
        <v>5346286</v>
      </c>
      <c r="AB25" s="25"/>
      <c r="AC25" s="25"/>
      <c r="AD25" s="25"/>
      <c r="AE25" s="25"/>
      <c r="AF25" s="22"/>
      <c r="AG25" s="22"/>
      <c r="AH25" s="22">
        <f t="shared" si="2"/>
        <v>5346286</v>
      </c>
    </row>
    <row r="26" spans="1:34" s="10" customFormat="1" ht="22.5" customHeight="1">
      <c r="A26" s="13"/>
      <c r="B26" s="14" t="s">
        <v>28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10000</v>
      </c>
      <c r="Q26" s="23"/>
      <c r="R26" s="23">
        <f t="shared" si="0"/>
        <v>10000</v>
      </c>
      <c r="S26" s="23"/>
      <c r="T26" s="23">
        <f>170000</f>
        <v>170000</v>
      </c>
      <c r="U26" s="24">
        <f t="shared" si="1"/>
        <v>180000</v>
      </c>
      <c r="V26" s="13"/>
      <c r="W26" s="14" t="s">
        <v>28</v>
      </c>
      <c r="X26" s="25"/>
      <c r="Y26" s="25"/>
      <c r="Z26" s="25"/>
      <c r="AA26" s="25">
        <v>5109259</v>
      </c>
      <c r="AB26" s="25">
        <v>2102332</v>
      </c>
      <c r="AC26" s="25"/>
      <c r="AD26" s="25"/>
      <c r="AE26" s="25"/>
      <c r="AF26" s="22"/>
      <c r="AG26" s="22">
        <f>1260900+401111+1289724</f>
        <v>2951735</v>
      </c>
      <c r="AH26" s="22">
        <f t="shared" si="2"/>
        <v>10163326</v>
      </c>
    </row>
    <row r="27" spans="1:34" s="10" customFormat="1" ht="44.25" customHeight="1">
      <c r="A27" s="13"/>
      <c r="B27" s="15" t="s">
        <v>29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/>
      <c r="O27" s="23">
        <f>1300000</f>
        <v>1300000</v>
      </c>
      <c r="P27" s="23">
        <f>1086000</f>
        <v>1086000</v>
      </c>
      <c r="Q27" s="23"/>
      <c r="R27" s="23">
        <f t="shared" si="0"/>
        <v>9435500</v>
      </c>
      <c r="S27" s="23"/>
      <c r="T27" s="23"/>
      <c r="U27" s="24">
        <f t="shared" si="1"/>
        <v>9435500</v>
      </c>
      <c r="V27" s="13"/>
      <c r="W27" s="15" t="s">
        <v>29</v>
      </c>
      <c r="X27" s="25"/>
      <c r="Y27" s="25"/>
      <c r="Z27" s="25"/>
      <c r="AA27" s="25"/>
      <c r="AB27" s="25"/>
      <c r="AC27" s="25"/>
      <c r="AD27" s="25"/>
      <c r="AE27" s="25"/>
      <c r="AF27" s="22"/>
      <c r="AG27" s="22"/>
      <c r="AH27" s="22">
        <f t="shared" si="2"/>
        <v>0</v>
      </c>
    </row>
    <row r="28" spans="1:34" s="10" customFormat="1" ht="38.25" customHeight="1">
      <c r="A28" s="13"/>
      <c r="B28" s="15" t="s">
        <v>30</v>
      </c>
      <c r="C28" s="22"/>
      <c r="D28" s="23"/>
      <c r="E28" s="23"/>
      <c r="F28" s="23"/>
      <c r="G28" s="23"/>
      <c r="H28" s="23"/>
      <c r="I28" s="23"/>
      <c r="J28" s="23">
        <v>12364100</v>
      </c>
      <c r="K28" s="23"/>
      <c r="L28" s="23"/>
      <c r="M28" s="23"/>
      <c r="N28" s="23">
        <v>118000</v>
      </c>
      <c r="O28" s="23">
        <v>5000000</v>
      </c>
      <c r="P28" s="23">
        <v>4826000</v>
      </c>
      <c r="Q28" s="23"/>
      <c r="R28" s="23">
        <f>SUM(C28:Q28)</f>
        <v>22308100</v>
      </c>
      <c r="S28" s="23"/>
      <c r="T28" s="23"/>
      <c r="U28" s="24">
        <f>SUM(R28:T28)</f>
        <v>22308100</v>
      </c>
      <c r="V28" s="13"/>
      <c r="W28" s="15" t="s">
        <v>30</v>
      </c>
      <c r="X28" s="25"/>
      <c r="Y28" s="25"/>
      <c r="Z28" s="25"/>
      <c r="AA28" s="25"/>
      <c r="AB28" s="25"/>
      <c r="AC28" s="25"/>
      <c r="AD28" s="25"/>
      <c r="AE28" s="25"/>
      <c r="AF28" s="22"/>
      <c r="AG28" s="22"/>
      <c r="AH28" s="22">
        <f t="shared" si="2"/>
        <v>0</v>
      </c>
    </row>
    <row r="29" spans="1:34" s="10" customFormat="1" ht="18.75">
      <c r="A29" s="13"/>
      <c r="B29" s="14" t="s">
        <v>31</v>
      </c>
      <c r="C29" s="22"/>
      <c r="D29" s="23"/>
      <c r="E29" s="23"/>
      <c r="F29" s="23"/>
      <c r="G29" s="23"/>
      <c r="H29" s="23"/>
      <c r="I29" s="23"/>
      <c r="J29" s="23">
        <v>74479800</v>
      </c>
      <c r="K29" s="23"/>
      <c r="L29" s="23"/>
      <c r="M29" s="23"/>
      <c r="N29" s="23"/>
      <c r="O29" s="23">
        <f>50000000+3000000</f>
        <v>53000000</v>
      </c>
      <c r="P29" s="23"/>
      <c r="Q29" s="23"/>
      <c r="R29" s="23">
        <f t="shared" si="0"/>
        <v>127479800</v>
      </c>
      <c r="S29" s="23">
        <f>10363200+1800000</f>
        <v>12163200</v>
      </c>
      <c r="T29" s="23"/>
      <c r="U29" s="24">
        <f t="shared" si="1"/>
        <v>139643000</v>
      </c>
      <c r="V29" s="13"/>
      <c r="W29" s="14" t="s">
        <v>31</v>
      </c>
      <c r="X29" s="25"/>
      <c r="Y29" s="25"/>
      <c r="Z29" s="25">
        <v>320400</v>
      </c>
      <c r="AA29" s="25"/>
      <c r="AB29" s="25"/>
      <c r="AC29" s="25"/>
      <c r="AD29" s="25"/>
      <c r="AE29" s="25"/>
      <c r="AF29" s="22">
        <v>321076</v>
      </c>
      <c r="AG29" s="22"/>
      <c r="AH29" s="22">
        <f t="shared" si="2"/>
        <v>641476</v>
      </c>
    </row>
    <row r="30" spans="1:34" s="10" customFormat="1" ht="18.75">
      <c r="A30" s="13"/>
      <c r="B30" s="14" t="s">
        <v>32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f t="shared" si="0"/>
        <v>0</v>
      </c>
      <c r="S30" s="23"/>
      <c r="T30" s="23"/>
      <c r="U30" s="24">
        <f t="shared" si="1"/>
        <v>0</v>
      </c>
      <c r="V30" s="13"/>
      <c r="W30" s="14" t="s">
        <v>32</v>
      </c>
      <c r="X30" s="25"/>
      <c r="Y30" s="25"/>
      <c r="Z30" s="25"/>
      <c r="AA30" s="25"/>
      <c r="AB30" s="25"/>
      <c r="AC30" s="25"/>
      <c r="AD30" s="25"/>
      <c r="AE30" s="25">
        <v>12131400</v>
      </c>
      <c r="AF30" s="22"/>
      <c r="AG30" s="22"/>
      <c r="AH30" s="22">
        <f t="shared" si="2"/>
        <v>12131400</v>
      </c>
    </row>
    <row r="31" spans="1:34" s="10" customFormat="1" ht="18.75">
      <c r="A31" s="13"/>
      <c r="B31" s="14" t="s">
        <v>33</v>
      </c>
      <c r="C31" s="22">
        <v>11589173</v>
      </c>
      <c r="D31" s="23">
        <v>90684000</v>
      </c>
      <c r="E31" s="23">
        <v>934000</v>
      </c>
      <c r="F31" s="23">
        <f>90438000-6000000</f>
        <v>84438000</v>
      </c>
      <c r="G31" s="23">
        <v>3575500</v>
      </c>
      <c r="H31" s="23">
        <f>540845+137485</f>
        <v>678330</v>
      </c>
      <c r="I31" s="23">
        <v>1183376</v>
      </c>
      <c r="J31" s="23"/>
      <c r="K31" s="23">
        <v>4078200</v>
      </c>
      <c r="L31" s="23">
        <v>550000</v>
      </c>
      <c r="M31" s="23">
        <v>914100</v>
      </c>
      <c r="N31" s="23"/>
      <c r="O31" s="23"/>
      <c r="P31" s="23"/>
      <c r="Q31" s="23">
        <v>1218439</v>
      </c>
      <c r="R31" s="23">
        <f t="shared" si="0"/>
        <v>199843118</v>
      </c>
      <c r="S31" s="23"/>
      <c r="T31" s="23"/>
      <c r="U31" s="24">
        <f>SUM(R31:T31)</f>
        <v>199843118</v>
      </c>
      <c r="V31" s="13"/>
      <c r="W31" s="14" t="s">
        <v>33</v>
      </c>
      <c r="X31" s="25"/>
      <c r="Y31" s="25"/>
      <c r="Z31" s="25"/>
      <c r="AA31" s="25"/>
      <c r="AB31" s="25"/>
      <c r="AC31" s="25"/>
      <c r="AD31" s="25"/>
      <c r="AE31" s="25"/>
      <c r="AF31" s="22"/>
      <c r="AG31" s="22"/>
      <c r="AH31" s="22">
        <f t="shared" si="2"/>
        <v>0</v>
      </c>
    </row>
    <row r="32" spans="1:34" s="10" customFormat="1" ht="18.75">
      <c r="A32" s="13"/>
      <c r="B32" s="14" t="s">
        <v>61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13"/>
      <c r="W32" s="14" t="s">
        <v>61</v>
      </c>
      <c r="X32" s="25"/>
      <c r="Y32" s="25">
        <v>1200000</v>
      </c>
      <c r="Z32" s="25"/>
      <c r="AA32" s="25"/>
      <c r="AB32" s="25"/>
      <c r="AC32" s="25"/>
      <c r="AD32" s="25"/>
      <c r="AE32" s="25"/>
      <c r="AF32" s="22"/>
      <c r="AG32" s="22"/>
      <c r="AH32" s="22">
        <f t="shared" si="2"/>
        <v>1200000</v>
      </c>
    </row>
    <row r="33" spans="1:34" s="10" customFormat="1" ht="18.75">
      <c r="A33" s="16" t="s">
        <v>9</v>
      </c>
      <c r="B33" s="17" t="s">
        <v>10</v>
      </c>
      <c r="C33" s="26">
        <f>SUM(C10:C32)</f>
        <v>11589173</v>
      </c>
      <c r="D33" s="26">
        <f aca="true" t="shared" si="3" ref="D33:U33">SUM(D10:D32)</f>
        <v>90684000</v>
      </c>
      <c r="E33" s="26">
        <f t="shared" si="3"/>
        <v>934000</v>
      </c>
      <c r="F33" s="26">
        <f t="shared" si="3"/>
        <v>84438000</v>
      </c>
      <c r="G33" s="26">
        <f t="shared" si="3"/>
        <v>3575500</v>
      </c>
      <c r="H33" s="26">
        <f t="shared" si="3"/>
        <v>678330</v>
      </c>
      <c r="I33" s="26">
        <f t="shared" si="3"/>
        <v>1183376</v>
      </c>
      <c r="J33" s="26">
        <f t="shared" si="3"/>
        <v>93893400</v>
      </c>
      <c r="K33" s="26">
        <f t="shared" si="3"/>
        <v>4078200</v>
      </c>
      <c r="L33" s="26">
        <f t="shared" si="3"/>
        <v>550000</v>
      </c>
      <c r="M33" s="26">
        <f t="shared" si="3"/>
        <v>914100</v>
      </c>
      <c r="N33" s="26">
        <f t="shared" si="3"/>
        <v>118000</v>
      </c>
      <c r="O33" s="26">
        <f t="shared" si="3"/>
        <v>59300000</v>
      </c>
      <c r="P33" s="26">
        <f t="shared" si="3"/>
        <v>7312340</v>
      </c>
      <c r="Q33" s="26">
        <f t="shared" si="3"/>
        <v>1218439</v>
      </c>
      <c r="R33" s="26">
        <f t="shared" si="3"/>
        <v>360466858</v>
      </c>
      <c r="S33" s="26">
        <f t="shared" si="3"/>
        <v>12163200</v>
      </c>
      <c r="T33" s="26">
        <f t="shared" si="3"/>
        <v>4424095</v>
      </c>
      <c r="U33" s="26">
        <f t="shared" si="3"/>
        <v>377054153</v>
      </c>
      <c r="V33" s="16" t="s">
        <v>9</v>
      </c>
      <c r="W33" s="17" t="s">
        <v>10</v>
      </c>
      <c r="X33" s="26">
        <f>SUM(X10:X32)</f>
        <v>870000</v>
      </c>
      <c r="Y33" s="26">
        <f aca="true" t="shared" si="4" ref="Y33:AH33">SUM(Y10:Y32)</f>
        <v>1200000</v>
      </c>
      <c r="Z33" s="26">
        <f t="shared" si="4"/>
        <v>320400</v>
      </c>
      <c r="AA33" s="26">
        <f t="shared" si="4"/>
        <v>42032875</v>
      </c>
      <c r="AB33" s="26">
        <f t="shared" si="4"/>
        <v>2102332</v>
      </c>
      <c r="AC33" s="26">
        <f t="shared" si="4"/>
        <v>81370</v>
      </c>
      <c r="AD33" s="26">
        <f t="shared" si="4"/>
        <v>944000</v>
      </c>
      <c r="AE33" s="26">
        <f t="shared" si="4"/>
        <v>12131400</v>
      </c>
      <c r="AF33" s="26">
        <f t="shared" si="4"/>
        <v>321076</v>
      </c>
      <c r="AG33" s="26">
        <f t="shared" si="4"/>
        <v>7968123</v>
      </c>
      <c r="AH33" s="26">
        <f t="shared" si="4"/>
        <v>67971576</v>
      </c>
    </row>
    <row r="34" spans="2:25" ht="12.7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W34" s="3"/>
      <c r="X34" s="4"/>
      <c r="Y34" s="4"/>
    </row>
    <row r="36" spans="1:25" s="5" customFormat="1" ht="24.75" customHeight="1">
      <c r="A36" s="33" t="s">
        <v>11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7"/>
      <c r="W36" s="7"/>
      <c r="X36" s="7"/>
      <c r="Y36" s="7"/>
    </row>
    <row r="37" spans="1:25" s="5" customFormat="1" ht="24.75" customHeight="1">
      <c r="A37" s="33" t="s">
        <v>41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7"/>
      <c r="W37" s="7"/>
      <c r="X37" s="7"/>
      <c r="Y37" s="7"/>
    </row>
    <row r="38" spans="3:25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</row>
    <row r="39" spans="3:25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</row>
    <row r="40" spans="3:25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</row>
    <row r="41" spans="3:33" s="8" customFormat="1" ht="2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X41" s="9" t="s">
        <v>68</v>
      </c>
      <c r="Y41" s="9"/>
      <c r="AG41" s="9" t="s">
        <v>42</v>
      </c>
    </row>
    <row r="42" spans="3:25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X42" s="6"/>
      <c r="Y42" s="6"/>
    </row>
    <row r="43" spans="3:25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X43" s="6"/>
      <c r="Y43" s="6"/>
    </row>
    <row r="44" spans="3:25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X44" s="6"/>
      <c r="Y44" s="6"/>
    </row>
    <row r="45" spans="3:25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6"/>
      <c r="Y45" s="6"/>
    </row>
    <row r="46" spans="3:25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X46" s="6"/>
      <c r="Y46" s="6"/>
    </row>
    <row r="47" spans="3:2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X47" s="6"/>
      <c r="Y47" s="6"/>
    </row>
    <row r="48" spans="3:25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X48" s="6"/>
      <c r="Y48" s="6"/>
    </row>
    <row r="49" spans="3:2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X49" s="6"/>
      <c r="Y49" s="6"/>
    </row>
    <row r="50" spans="3:2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X50" s="6"/>
      <c r="Y50" s="6"/>
    </row>
    <row r="51" spans="3:25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X51" s="6"/>
      <c r="Y51" s="6"/>
    </row>
    <row r="52" spans="3:25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X52" s="6"/>
      <c r="Y52" s="6"/>
    </row>
    <row r="53" spans="3:25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X53" s="6"/>
      <c r="Y53" s="6"/>
    </row>
    <row r="54" spans="3:25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X54" s="6"/>
      <c r="Y54" s="6"/>
    </row>
    <row r="55" spans="3:25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X55" s="6"/>
      <c r="Y55" s="6"/>
    </row>
    <row r="56" spans="3:25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X56" s="6"/>
      <c r="Y56" s="6"/>
    </row>
    <row r="57" spans="3:25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X57" s="6"/>
      <c r="Y57" s="6"/>
    </row>
    <row r="58" spans="3:25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X58" s="6"/>
      <c r="Y58" s="6"/>
    </row>
    <row r="59" spans="3:25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X59" s="6"/>
      <c r="Y59" s="6"/>
    </row>
    <row r="60" spans="3:25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X60" s="6"/>
      <c r="Y60" s="6"/>
    </row>
    <row r="61" spans="3:25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X61" s="6"/>
      <c r="Y61" s="6"/>
    </row>
    <row r="62" spans="3:25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X62" s="6"/>
      <c r="Y62" s="6"/>
    </row>
    <row r="63" spans="3:25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X63" s="6"/>
      <c r="Y63" s="6"/>
    </row>
    <row r="64" spans="3:25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X64" s="6"/>
      <c r="Y64" s="6"/>
    </row>
    <row r="65" spans="3:25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X65" s="6"/>
      <c r="Y65" s="6"/>
    </row>
    <row r="66" spans="3:25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X66" s="6"/>
      <c r="Y66" s="6"/>
    </row>
    <row r="67" spans="3:25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X67" s="6"/>
      <c r="Y67" s="6"/>
    </row>
    <row r="68" spans="3:25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X68" s="6"/>
      <c r="Y68" s="6"/>
    </row>
    <row r="69" spans="3:25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X69" s="6"/>
      <c r="Y69" s="6"/>
    </row>
    <row r="70" spans="3:25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X70" s="6"/>
      <c r="Y70" s="6"/>
    </row>
    <row r="71" spans="3:25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X71" s="6"/>
      <c r="Y71" s="6"/>
    </row>
    <row r="72" spans="3:25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X72" s="6"/>
      <c r="Y72" s="6"/>
    </row>
    <row r="73" spans="3:25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X73" s="6"/>
      <c r="Y73" s="6"/>
    </row>
    <row r="74" spans="3:25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X74" s="6"/>
      <c r="Y74" s="6"/>
    </row>
    <row r="75" spans="3:25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X75" s="6"/>
      <c r="Y75" s="6"/>
    </row>
    <row r="76" spans="3:25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X76" s="6"/>
      <c r="Y76" s="6"/>
    </row>
    <row r="77" spans="3:25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X77" s="6"/>
      <c r="Y77" s="6"/>
    </row>
    <row r="78" spans="3:25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X78" s="6"/>
      <c r="Y78" s="6"/>
    </row>
    <row r="79" spans="3:25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X79" s="6"/>
      <c r="Y79" s="6"/>
    </row>
    <row r="80" spans="3:25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X80" s="6"/>
      <c r="Y80" s="6"/>
    </row>
    <row r="81" spans="3:25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X81" s="6"/>
      <c r="Y81" s="6"/>
    </row>
    <row r="82" spans="3:25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X82" s="6"/>
      <c r="Y82" s="6"/>
    </row>
    <row r="83" spans="3:25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X83" s="6"/>
      <c r="Y83" s="6"/>
    </row>
    <row r="84" spans="3:25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X84" s="6"/>
      <c r="Y84" s="6"/>
    </row>
    <row r="85" spans="3:25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X85" s="6"/>
      <c r="Y85" s="6"/>
    </row>
    <row r="86" spans="3:25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X86" s="6"/>
      <c r="Y86" s="6"/>
    </row>
  </sheetData>
  <sheetProtection/>
  <mergeCells count="22">
    <mergeCell ref="B1:S1"/>
    <mergeCell ref="AF1:AH2"/>
    <mergeCell ref="T1:U2"/>
    <mergeCell ref="Y6:AF6"/>
    <mergeCell ref="Y5:AG5"/>
    <mergeCell ref="S6:T6"/>
    <mergeCell ref="X4:AH4"/>
    <mergeCell ref="AH5:AH8"/>
    <mergeCell ref="X7:AG7"/>
    <mergeCell ref="A4:A8"/>
    <mergeCell ref="V4:V8"/>
    <mergeCell ref="W4:W8"/>
    <mergeCell ref="X5:X6"/>
    <mergeCell ref="A37:U37"/>
    <mergeCell ref="C5:C6"/>
    <mergeCell ref="D5:T5"/>
    <mergeCell ref="U5:U8"/>
    <mergeCell ref="C7:T7"/>
    <mergeCell ref="B4:B8"/>
    <mergeCell ref="C4:U4"/>
    <mergeCell ref="D6:R6"/>
    <mergeCell ref="A36:U36"/>
  </mergeCells>
  <printOptions horizontalCentered="1"/>
  <pageMargins left="0" right="0" top="0.7" bottom="0.1968503937007874" header="0" footer="0"/>
  <pageSetup fitToHeight="2" fitToWidth="2" horizontalDpi="600" verticalDpi="600" orientation="landscape" paperSize="9" scale="3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Юрченко Геннадій Миколайович</dc:creator>
  <cp:keywords/>
  <dc:description/>
  <cp:lastModifiedBy>Microsoft Office</cp:lastModifiedBy>
  <cp:lastPrinted>2019-04-23T08:32:32Z</cp:lastPrinted>
  <dcterms:created xsi:type="dcterms:W3CDTF">2018-12-06T13:55:43Z</dcterms:created>
  <dcterms:modified xsi:type="dcterms:W3CDTF">2019-04-23T08:34:03Z</dcterms:modified>
  <cp:category/>
  <cp:version/>
  <cp:contentType/>
  <cp:contentStatus/>
</cp:coreProperties>
</file>