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690" windowHeight="5865" activeTab="0"/>
  </bookViews>
  <sheets>
    <sheet name="2018" sheetId="1" r:id="rId1"/>
  </sheets>
  <definedNames>
    <definedName name="_xlnm.Print_Titles" localSheetId="0">'2018'!$9:$10</definedName>
    <definedName name="_xlnm.Print_Area" localSheetId="0">'2018'!$A$1:$H$60</definedName>
  </definedNames>
  <calcPr fullCalcOnLoad="1"/>
</workbook>
</file>

<file path=xl/sharedStrings.xml><?xml version="1.0" encoding="utf-8"?>
<sst xmlns="http://schemas.openxmlformats.org/spreadsheetml/2006/main" count="189" uniqueCount="148">
  <si>
    <t/>
  </si>
  <si>
    <t>Всього</t>
  </si>
  <si>
    <t>(грн.)</t>
  </si>
  <si>
    <t>Спеціальний фонд</t>
  </si>
  <si>
    <t>Найменування місцевої (регіональної) програми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</si>
  <si>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</si>
  <si>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</si>
  <si>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</si>
  <si>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0133</t>
  </si>
  <si>
    <t>1040</t>
  </si>
  <si>
    <t>0180</t>
  </si>
  <si>
    <t>0830</t>
  </si>
  <si>
    <t>Загальний фонд</t>
  </si>
  <si>
    <t>Разом загальний та спеціальний фонди</t>
  </si>
  <si>
    <t xml:space="preserve">Голова  ради </t>
  </si>
  <si>
    <t>С.М.Гришко</t>
  </si>
  <si>
    <t>0810</t>
  </si>
  <si>
    <t>до рішення сесії Броварської районної ради</t>
  </si>
  <si>
    <t>Додаток 7</t>
  </si>
  <si>
    <t>Код програмної класифікації видатків та кредитування місцевого бюджету</t>
  </si>
  <si>
    <t>"Програма діяльності Броварської районної організації інвалідів війни, Збройних сил та учасників бойових дій на 2016-2020 роки"</t>
  </si>
  <si>
    <t>"Програма забезпечення Броварської районної організації ветеранів війни і праці, Збройних сил, правоохоронних органів на 2016-2020 роки"</t>
  </si>
  <si>
    <t xml:space="preserve"> Програма "Турбота на 2016-2020 роки" </t>
  </si>
  <si>
    <t>"Програма розвитку Броварської міськрайонної організації Товариства Червоного Хреста України на 2017-2021 роки"</t>
  </si>
  <si>
    <t xml:space="preserve">"Програма розвитку фізичної культури та спорту "Броварщина спортивна" на 2017-2020 роки"
</t>
  </si>
  <si>
    <t xml:space="preserve">Броварська районна Державна адміністрація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</si>
  <si>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</si>
  <si>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</si>
  <si>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</si>
  <si>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</si>
  <si>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</si>
  <si>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1030</t>
  </si>
  <si>
    <t xml:space="preserve">Управління фінансів Броварської районної державної адміністрації </t>
  </si>
  <si>
    <t>02</t>
  </si>
  <si>
    <t>0213140</t>
  </si>
  <si>
    <t>3140</t>
  </si>
  <si>
    <t>"Районна програма відпочинку та оздоровлення дітей Броварського району на 2018 рік"</t>
  </si>
  <si>
    <t>0215011</t>
  </si>
  <si>
    <t>5011</t>
  </si>
  <si>
    <t>0210180</t>
  </si>
  <si>
    <t>Інша діяльність у сфері державного управління</t>
  </si>
  <si>
    <t>"Збереження фондів Трудового архіву Броварського району на 2018 рік"</t>
  </si>
  <si>
    <t>0218420</t>
  </si>
  <si>
    <t>8420</t>
  </si>
  <si>
    <t>Інші заходи у сфері засобів масової інформації</t>
  </si>
  <si>
    <t>01</t>
  </si>
  <si>
    <t>Районна рада</t>
  </si>
  <si>
    <t>0118420</t>
  </si>
  <si>
    <t>0613140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</si>
  <si>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</si>
  <si>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</si>
  <si>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</si>
  <si>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0215031</t>
  </si>
  <si>
    <t>5031</t>
  </si>
  <si>
    <t>1090</t>
  </si>
  <si>
    <t>3719710</t>
  </si>
  <si>
    <t>9710</t>
  </si>
  <si>
    <t>"Програма діяльності та фінансової підтримки Броварської  редакції міськрайонного радіомовлення на 2018 рік"</t>
  </si>
  <si>
    <t>"Програми підтримки розвитку засобів масової інформації та інформування населення Броварщини на 2018 рік".</t>
  </si>
  <si>
    <t>"Програми підтримки сім’ї та забезпечення прав дітей на 2018 рік"</t>
  </si>
  <si>
    <t>"Програми діяльності Броварської районної громадської організації "Чорнобильський Спас» на 2018 рік"</t>
  </si>
  <si>
    <t>08</t>
  </si>
  <si>
    <t>06</t>
  </si>
  <si>
    <t>Перелік  регіональних програм по районному бюджету Броварського району на 2018 рік</t>
  </si>
  <si>
    <t>0813032</t>
  </si>
  <si>
    <t>0813031</t>
  </si>
  <si>
    <t>3031</t>
  </si>
  <si>
    <t>3032</t>
  </si>
  <si>
    <t>3035</t>
  </si>
  <si>
    <t>0813035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</si>
  <si>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</si>
  <si>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</si>
  <si>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</si>
  <si>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021512</t>
  </si>
  <si>
    <t>5012</t>
  </si>
  <si>
    <t>Проведення навчально-тренувальних зборів і змагань з неолімпійських видів спорту</t>
  </si>
  <si>
    <t>0611020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</si>
  <si>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</si>
  <si>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</si>
  <si>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</si>
  <si>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"Програма харчування учнів та вихованців загальноосвітніх шкіл на 2018 рік"</t>
  </si>
  <si>
    <t>0813242</t>
  </si>
  <si>
    <t>3242</t>
  </si>
  <si>
    <t>Інші заходи у сфері соціального захисту і соціального забезпечення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</si>
  <si>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</si>
  <si>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</si>
  <si>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</si>
  <si>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3192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</si>
  <si>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</si>
  <si>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</si>
  <si>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</si>
  <si>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4082</t>
  </si>
  <si>
    <t>0214082</t>
  </si>
  <si>
    <t>Інші заходи в галузі культури і мистецтва</t>
  </si>
  <si>
    <t>0829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</si>
  <si>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2017-2018 роки"</t>
  </si>
  <si>
    <t>"Щодо вдосконалення соціальної роботи із сім"ями, дітьми та молоддю у Броварському районіна 2016-2018 роки"</t>
  </si>
  <si>
    <t>0114082</t>
  </si>
  <si>
    <t>Інші заходи у галузі культури і мистецтва</t>
  </si>
  <si>
    <t>2152</t>
  </si>
  <si>
    <t>Інші програми та заходи у сфері охорони здоров`я</t>
  </si>
  <si>
    <t>0812152</t>
  </si>
  <si>
    <t>"Програма відшкодування в Броварському районі витрат, пов`язаних з відпуском лікарських засобів окремим категоріям громадян при амбулаторному лікуванні на 2018 - 2020 роки"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</si>
  <si>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</si>
  <si>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</si>
  <si>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</si>
  <si>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0213112</t>
  </si>
  <si>
    <t>3112</t>
  </si>
  <si>
    <t>Заходи державної політики з питань дітей та їх соціального захисту</t>
  </si>
  <si>
    <t>Програма "Комплексна програма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радою, на 2018-2019 роки "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</si>
  <si>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</si>
  <si>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</si>
  <si>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</si>
  <si>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</si>
  <si>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"Районної цільової програми захисту населення і територій від надзвичайних ситуацій техногенного та природного характеру, забезпечення пожежної безпеки на 2018-2021 роки"</t>
  </si>
  <si>
    <t>2010</t>
  </si>
  <si>
    <t>1731</t>
  </si>
  <si>
    <t>Багатопрофільна стаціонарна медична допомога населенню</t>
  </si>
  <si>
    <t>0212010</t>
  </si>
  <si>
    <t>"Підтримка служби переливання крові Броварської центральної районної лікарні та розвитку донорства в Броварському районі на 2018 рік"</t>
  </si>
  <si>
    <t>8220</t>
  </si>
  <si>
    <t>0380</t>
  </si>
  <si>
    <t>0218220</t>
  </si>
  <si>
    <t>Заходи та роботи з мобілізаційної підготовки місцевого значення</t>
  </si>
  <si>
    <t>"Районна програма з мобілізаційної підготовки та мобілізації на території Броварського району на 2018 рік "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</si>
  <si>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</si>
  <si>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</si>
  <si>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</si>
  <si>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</si>
  <si>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"Програма поркащення надання вторинної медичної допомоги населенню Броварського району та відновлення матеріально-технічної бази Броварської центральної районної лікарні на 2018 рік"</t>
  </si>
  <si>
    <t>"Програма стимулів та розвитку надання первинної медико-санітарної допомоги населенню Броварського району та відновлення матеріально-технічної бази Комунального некомерційного підприємства Броварської районної ради "Броварський центр первинної медико-санітарної допомоги" на 2018 рік"</t>
  </si>
  <si>
    <t>"Програма розвитку та функціонування системи освіти Броварського району на 2018-2019 рік"</t>
  </si>
  <si>
    <t>"Програма підготовки та виховання захисників Батьківщити, військово-фахової орієнтації та проведення приписки, призову на строкову військову службу та відбору кандидатів на військову службу за контрактом в Броварському районі на 2017 - 2018 роки "</t>
  </si>
  <si>
    <t>3719770</t>
  </si>
  <si>
    <t>9770</t>
  </si>
  <si>
    <t>Інші субвенції з місцевого бюджету</t>
  </si>
  <si>
    <t>"Програма соціально - економічного, культурного та духовного розвитку Броварського району 2018 рік"</t>
  </si>
  <si>
    <t>Капітальний ремонт дорожнього покриття проїздної частини вул. Чернігівська (на ділянці від буд.№ 4 до буд.№ 18) в смт.Калинівка, Броварського району Київської області</t>
  </si>
  <si>
    <t>Капітальний ремонт дорожнього покриття проїздної частини вул..Лісова (на ділянці від буд. 29 до завешення забудови) в смт. Калинівка, Броварського району Київської області"</t>
  </si>
  <si>
    <t>Капітальний ремонт дорожнього покриття проїздної частини вул. Космонавтів в с. Красилівка Броварського району Київської області</t>
  </si>
  <si>
    <t>Капітальний ремонт вуличного освітлення вул. Привітна, Березнева, Б.Хмельницького, Корольова, Володимерська с. Красилівка Броварського району, Київської області</t>
  </si>
  <si>
    <t>Капітальний ремонт дорожнього покриття проїздної частини вул. Броварська с. Рожівка, Броварського району, Київської області</t>
  </si>
  <si>
    <t>Капітальний ремонт мереж зовнішнього освітлення вулиць Садова, Шевченка та пров.Садовий в с.Требухів, Броварського району, Київської області</t>
  </si>
  <si>
    <t>Капітальний ремонт дорожнього покриття по вулиці Матросова та ділянки вулиці Богдана Хмельницького в селі Богданівка Броварського району  Київської області</t>
  </si>
  <si>
    <t>Завершення будівництва бюветів лдя забезпечення населення питною водою с. Літки</t>
  </si>
  <si>
    <t xml:space="preserve">від 21 грудня 2017 року № 468-35 позач.-VІІ         </t>
  </si>
  <si>
    <t>(в редакції сесії райради від 14.06.2018</t>
  </si>
  <si>
    <t>№ 555-42-VІІ)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</si>
</sst>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"/>
    <numFmt numFmtId="205" formatCode="#,##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4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96" fontId="1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96" fontId="6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4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top" wrapText="1"/>
      <protection/>
    </xf>
    <xf numFmtId="3" fontId="1" fillId="0" borderId="10" xfId="0" applyNumberFormat="1" applyFont="1" applyFill="1" applyBorder="1" applyAlignment="1" applyProtection="1">
      <alignment horizontal="center" vertical="top"/>
      <protection/>
    </xf>
    <xf numFmtId="196" fontId="6" fillId="0" borderId="0" xfId="0" applyNumberFormat="1" applyFont="1" applyFill="1" applyBorder="1" applyAlignment="1" applyProtection="1">
      <alignment horizontal="center" vertical="center" wrapText="1"/>
      <protection/>
    </xf>
    <xf numFmtId="19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Zeros="0" tabSelected="1" view="pageBreakPreview" zoomScale="75" zoomScaleNormal="75" zoomScaleSheetLayoutView="75" zoomScalePageLayoutView="0" workbookViewId="0" topLeftCell="A1">
      <pane xSplit="4" ySplit="10" topLeftCell="G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G55" sqref="G55"/>
    </sheetView>
  </sheetViews>
  <sheetFormatPr defaultColWidth="9.00390625" defaultRowHeight="12.75"/>
  <cols>
    <col min="1" max="2" width="17.125" style="7" customWidth="1"/>
    <col min="3" max="3" width="16.875" style="7" customWidth="1"/>
    <col min="4" max="4" width="77.125" style="8" customWidth="1"/>
    <col min="5" max="5" width="69.625" style="7" customWidth="1"/>
    <col min="6" max="6" width="17.375" style="2" customWidth="1"/>
    <col min="7" max="7" width="19.875" style="7" customWidth="1"/>
    <col min="8" max="8" width="24.00390625" style="2" customWidth="1"/>
    <col min="9" max="16384" width="9.125" style="7" customWidth="1"/>
  </cols>
  <sheetData>
    <row r="1" spans="7:12" ht="14.25" customHeight="1">
      <c r="G1" s="55" t="s">
        <v>18</v>
      </c>
      <c r="H1" s="55"/>
      <c r="I1" s="56"/>
      <c r="J1"/>
      <c r="K1"/>
      <c r="L1" s="9"/>
    </row>
    <row r="2" spans="5:12" ht="18" customHeight="1">
      <c r="E2" s="43"/>
      <c r="G2" s="55" t="s">
        <v>17</v>
      </c>
      <c r="H2" s="55"/>
      <c r="I2" s="56"/>
      <c r="J2"/>
      <c r="K2"/>
      <c r="L2" s="9"/>
    </row>
    <row r="3" spans="7:12" ht="13.5" customHeight="1">
      <c r="G3" s="57" t="s">
        <v>145</v>
      </c>
      <c r="H3" s="57"/>
      <c r="I3" s="57"/>
      <c r="J3" s="58"/>
      <c r="K3" s="58"/>
      <c r="L3" s="9"/>
    </row>
    <row r="4" spans="7:12" ht="13.5" customHeight="1">
      <c r="G4" s="57" t="s">
        <v>146</v>
      </c>
      <c r="H4" s="58"/>
      <c r="I4" s="58"/>
      <c r="J4" s="58"/>
      <c r="K4" s="58"/>
      <c r="L4" s="9"/>
    </row>
    <row r="5" spans="7:12" ht="13.5" customHeight="1">
      <c r="G5" s="57" t="s">
        <v>147</v>
      </c>
      <c r="H5" s="58"/>
      <c r="I5" s="58"/>
      <c r="J5"/>
      <c r="K5"/>
      <c r="L5" s="9"/>
    </row>
    <row r="6" spans="7:8" ht="12" customHeight="1">
      <c r="G6" s="10"/>
      <c r="H6" s="10"/>
    </row>
    <row r="7" spans="1:8" ht="24.75" customHeight="1">
      <c r="A7" s="51" t="s">
        <v>63</v>
      </c>
      <c r="B7" s="51"/>
      <c r="C7" s="51"/>
      <c r="D7" s="51"/>
      <c r="E7" s="51"/>
      <c r="F7" s="51"/>
      <c r="G7" s="51"/>
      <c r="H7" s="51"/>
    </row>
    <row r="8" spans="1:8" ht="19.5" customHeight="1">
      <c r="A8" s="9" t="s">
        <v>0</v>
      </c>
      <c r="B8" s="9"/>
      <c r="C8" s="9"/>
      <c r="D8" s="11"/>
      <c r="E8" s="9"/>
      <c r="F8" s="12"/>
      <c r="G8" s="13"/>
      <c r="H8" s="2" t="s">
        <v>2</v>
      </c>
    </row>
    <row r="9" spans="1:8" s="4" customFormat="1" ht="27" customHeight="1">
      <c r="A9" s="53" t="s">
        <v>19</v>
      </c>
      <c r="B9" s="53" t="s">
        <v>6</v>
      </c>
      <c r="C9" s="53" t="s">
        <v>7</v>
      </c>
      <c r="D9" s="52" t="s">
        <v>5</v>
      </c>
      <c r="E9" s="52" t="s">
        <v>4</v>
      </c>
      <c r="F9" s="52" t="s">
        <v>12</v>
      </c>
      <c r="G9" s="54" t="s">
        <v>3</v>
      </c>
      <c r="H9" s="52" t="s">
        <v>13</v>
      </c>
    </row>
    <row r="10" spans="1:8" s="4" customFormat="1" ht="51.75" customHeight="1">
      <c r="A10" s="53"/>
      <c r="B10" s="53"/>
      <c r="C10" s="53"/>
      <c r="D10" s="52"/>
      <c r="E10" s="52"/>
      <c r="F10" s="52"/>
      <c r="G10" s="54"/>
      <c r="H10" s="52"/>
    </row>
    <row r="11" spans="1:8" s="9" customFormat="1" ht="13.5" customHeight="1">
      <c r="A11" s="39">
        <v>1</v>
      </c>
      <c r="B11" s="39">
        <v>2</v>
      </c>
      <c r="C11" s="39">
        <v>3</v>
      </c>
      <c r="D11" s="40">
        <v>4</v>
      </c>
      <c r="E11" s="39">
        <v>5</v>
      </c>
      <c r="F11" s="41">
        <v>6</v>
      </c>
      <c r="G11" s="42">
        <v>7</v>
      </c>
      <c r="H11" s="42">
        <v>8</v>
      </c>
    </row>
    <row r="12" spans="1:8" s="26" customFormat="1" ht="18">
      <c r="A12" s="24"/>
      <c r="B12" s="28" t="s">
        <v>45</v>
      </c>
      <c r="C12" s="24"/>
      <c r="D12" s="29" t="s">
        <v>46</v>
      </c>
      <c r="E12" s="24"/>
      <c r="F12" s="19">
        <f>F13+F14</f>
        <v>170000</v>
      </c>
      <c r="G12" s="25"/>
      <c r="H12" s="19">
        <f>F12</f>
        <v>170000</v>
      </c>
    </row>
    <row r="13" spans="1:8" s="26" customFormat="1" ht="31.5">
      <c r="A13" s="27" t="s">
        <v>47</v>
      </c>
      <c r="B13" s="30">
        <v>8420</v>
      </c>
      <c r="C13" s="20" t="s">
        <v>11</v>
      </c>
      <c r="D13" s="16" t="s">
        <v>44</v>
      </c>
      <c r="E13" s="17" t="s">
        <v>58</v>
      </c>
      <c r="F13" s="18">
        <v>120000</v>
      </c>
      <c r="G13" s="25"/>
      <c r="H13" s="18">
        <f>F13</f>
        <v>120000</v>
      </c>
    </row>
    <row r="14" spans="1:8" s="26" customFormat="1" ht="63">
      <c r="A14" s="27" t="s">
        <v>97</v>
      </c>
      <c r="B14" s="30">
        <v>4082</v>
      </c>
      <c r="C14" s="20" t="s">
        <v>94</v>
      </c>
      <c r="D14" s="16" t="s">
        <v>98</v>
      </c>
      <c r="E14" s="17" t="s">
        <v>95</v>
      </c>
      <c r="F14" s="18">
        <v>50000</v>
      </c>
      <c r="G14" s="25"/>
      <c r="H14" s="18">
        <f>F14</f>
        <v>50000</v>
      </c>
    </row>
    <row r="15" spans="1:8" s="9" customFormat="1" ht="15.75">
      <c r="A15" s="31"/>
      <c r="B15" s="31" t="s">
        <v>33</v>
      </c>
      <c r="C15" s="32"/>
      <c r="D15" s="33" t="s">
        <v>25</v>
      </c>
      <c r="E15" s="14"/>
      <c r="F15" s="19">
        <f>SUM(F16:F31)</f>
        <v>19979209.02</v>
      </c>
      <c r="G15" s="19">
        <f>SUM(G16:G31)</f>
        <v>624100</v>
      </c>
      <c r="H15" s="19">
        <f>SUM(H16:H31)</f>
        <v>20603309.02</v>
      </c>
    </row>
    <row r="16" spans="1:8" ht="31.5">
      <c r="A16" s="15" t="s">
        <v>39</v>
      </c>
      <c r="B16" s="15" t="s">
        <v>10</v>
      </c>
      <c r="C16" s="20" t="s">
        <v>8</v>
      </c>
      <c r="D16" s="16" t="s">
        <v>40</v>
      </c>
      <c r="E16" s="17" t="s">
        <v>41</v>
      </c>
      <c r="F16" s="18">
        <v>260000</v>
      </c>
      <c r="G16" s="18"/>
      <c r="H16" s="18">
        <f>F16+G16</f>
        <v>260000</v>
      </c>
    </row>
    <row r="17" spans="1:8" ht="47.25">
      <c r="A17" s="15" t="s">
        <v>118</v>
      </c>
      <c r="B17" s="15" t="s">
        <v>115</v>
      </c>
      <c r="C17" s="20" t="s">
        <v>116</v>
      </c>
      <c r="D17" s="16" t="s">
        <v>117</v>
      </c>
      <c r="E17" s="17" t="s">
        <v>119</v>
      </c>
      <c r="F17" s="18">
        <v>60000</v>
      </c>
      <c r="G17" s="18"/>
      <c r="H17" s="18">
        <f>F17+G17</f>
        <v>60000</v>
      </c>
    </row>
    <row r="18" spans="1:8" ht="47.25">
      <c r="A18" s="15" t="s">
        <v>118</v>
      </c>
      <c r="B18" s="15" t="s">
        <v>115</v>
      </c>
      <c r="C18" s="20" t="s">
        <v>116</v>
      </c>
      <c r="D18" s="16" t="s">
        <v>117</v>
      </c>
      <c r="E18" s="17" t="s">
        <v>129</v>
      </c>
      <c r="F18" s="18">
        <v>12304600</v>
      </c>
      <c r="G18" s="18">
        <v>363100</v>
      </c>
      <c r="H18" s="18">
        <f>F18+G18</f>
        <v>12667700</v>
      </c>
    </row>
    <row r="19" spans="1:8" ht="94.5">
      <c r="A19" s="15" t="s">
        <v>125</v>
      </c>
      <c r="B19" s="15" t="s">
        <v>126</v>
      </c>
      <c r="C19" s="20" t="s">
        <v>128</v>
      </c>
      <c r="D19" s="16" t="s">
        <v>127</v>
      </c>
      <c r="E19" s="17" t="s">
        <v>130</v>
      </c>
      <c r="F19" s="18">
        <v>5520481</v>
      </c>
      <c r="G19" s="18">
        <v>45000</v>
      </c>
      <c r="H19" s="18">
        <f>F19+G19</f>
        <v>5565481</v>
      </c>
    </row>
    <row r="20" spans="1:8" s="9" customFormat="1" ht="31.5">
      <c r="A20" s="15" t="s">
        <v>49</v>
      </c>
      <c r="B20" s="15" t="s">
        <v>50</v>
      </c>
      <c r="C20" s="20" t="s">
        <v>9</v>
      </c>
      <c r="D20" s="16" t="s">
        <v>51</v>
      </c>
      <c r="E20" s="17" t="s">
        <v>96</v>
      </c>
      <c r="F20" s="18">
        <v>40000</v>
      </c>
      <c r="G20" s="19"/>
      <c r="H20" s="18">
        <f aca="true" t="shared" si="0" ref="H20:H45">F20+G20</f>
        <v>40000</v>
      </c>
    </row>
    <row r="21" spans="1:8" s="9" customFormat="1" ht="21.75" customHeight="1">
      <c r="A21" s="15" t="s">
        <v>106</v>
      </c>
      <c r="B21" s="15" t="s">
        <v>107</v>
      </c>
      <c r="C21" s="20" t="s">
        <v>9</v>
      </c>
      <c r="D21" s="16" t="s">
        <v>108</v>
      </c>
      <c r="E21" s="17" t="s">
        <v>59</v>
      </c>
      <c r="F21" s="18">
        <v>30000</v>
      </c>
      <c r="G21" s="19"/>
      <c r="H21" s="18">
        <f>F21+G21</f>
        <v>30000</v>
      </c>
    </row>
    <row r="22" spans="1:8" s="9" customFormat="1" ht="47.25">
      <c r="A22" s="15" t="s">
        <v>34</v>
      </c>
      <c r="B22" s="15" t="s">
        <v>35</v>
      </c>
      <c r="C22" s="20" t="s">
        <v>9</v>
      </c>
      <c r="D22" s="16" t="s">
        <v>26</v>
      </c>
      <c r="E22" s="17" t="s">
        <v>36</v>
      </c>
      <c r="F22" s="18">
        <f>300000+45000+100000</f>
        <v>445000</v>
      </c>
      <c r="G22" s="19"/>
      <c r="H22" s="18">
        <f t="shared" si="0"/>
        <v>445000</v>
      </c>
    </row>
    <row r="23" spans="1:8" s="9" customFormat="1" ht="63">
      <c r="A23" s="15" t="s">
        <v>92</v>
      </c>
      <c r="B23" s="15" t="s">
        <v>91</v>
      </c>
      <c r="C23" s="20" t="s">
        <v>94</v>
      </c>
      <c r="D23" s="16" t="s">
        <v>93</v>
      </c>
      <c r="E23" s="17" t="s">
        <v>95</v>
      </c>
      <c r="F23" s="18">
        <f>10000+25300+20000+26000</f>
        <v>81300</v>
      </c>
      <c r="G23" s="19"/>
      <c r="H23" s="18">
        <f t="shared" si="0"/>
        <v>81300</v>
      </c>
    </row>
    <row r="24" spans="1:8" s="9" customFormat="1" ht="47.25">
      <c r="A24" s="15" t="s">
        <v>37</v>
      </c>
      <c r="B24" s="15" t="s">
        <v>38</v>
      </c>
      <c r="C24" s="20" t="s">
        <v>16</v>
      </c>
      <c r="D24" s="16" t="s">
        <v>27</v>
      </c>
      <c r="E24" s="17" t="s">
        <v>24</v>
      </c>
      <c r="F24" s="18">
        <f>60000+15000</f>
        <v>75000</v>
      </c>
      <c r="G24" s="19"/>
      <c r="H24" s="18">
        <f t="shared" si="0"/>
        <v>75000</v>
      </c>
    </row>
    <row r="25" spans="1:8" s="9" customFormat="1" ht="47.25">
      <c r="A25" s="15" t="s">
        <v>73</v>
      </c>
      <c r="B25" s="15" t="s">
        <v>74</v>
      </c>
      <c r="C25" s="20" t="s">
        <v>16</v>
      </c>
      <c r="D25" s="16" t="s">
        <v>75</v>
      </c>
      <c r="E25" s="17" t="s">
        <v>24</v>
      </c>
      <c r="F25" s="18">
        <v>10000</v>
      </c>
      <c r="G25" s="19"/>
      <c r="H25" s="18">
        <f t="shared" si="0"/>
        <v>10000</v>
      </c>
    </row>
    <row r="26" spans="1:8" ht="47.25">
      <c r="A26" s="15" t="s">
        <v>52</v>
      </c>
      <c r="B26" s="15" t="s">
        <v>53</v>
      </c>
      <c r="C26" s="15" t="s">
        <v>16</v>
      </c>
      <c r="D26" s="16" t="s">
        <v>28</v>
      </c>
      <c r="E26" s="17" t="s">
        <v>24</v>
      </c>
      <c r="F26" s="18">
        <v>200000</v>
      </c>
      <c r="G26" s="18"/>
      <c r="H26" s="18">
        <f aca="true" t="shared" si="1" ref="H26:H31">F26+G26</f>
        <v>200000</v>
      </c>
    </row>
    <row r="27" spans="1:8" ht="47.25">
      <c r="A27" s="15" t="s">
        <v>110</v>
      </c>
      <c r="B27" s="15" t="s">
        <v>111</v>
      </c>
      <c r="C27" s="15" t="s">
        <v>112</v>
      </c>
      <c r="D27" s="16" t="s">
        <v>113</v>
      </c>
      <c r="E27" s="17" t="s">
        <v>114</v>
      </c>
      <c r="F27" s="18">
        <v>10000</v>
      </c>
      <c r="G27" s="18">
        <v>60000</v>
      </c>
      <c r="H27" s="18">
        <f t="shared" si="1"/>
        <v>70000</v>
      </c>
    </row>
    <row r="28" spans="1:8" ht="63">
      <c r="A28" s="15" t="s">
        <v>122</v>
      </c>
      <c r="B28" s="15" t="s">
        <v>120</v>
      </c>
      <c r="C28" s="15" t="s">
        <v>121</v>
      </c>
      <c r="D28" s="16" t="s">
        <v>123</v>
      </c>
      <c r="E28" s="17" t="s">
        <v>132</v>
      </c>
      <c r="F28" s="18">
        <f>20000+20000</f>
        <v>40000</v>
      </c>
      <c r="G28" s="18"/>
      <c r="H28" s="18">
        <f t="shared" si="1"/>
        <v>40000</v>
      </c>
    </row>
    <row r="29" spans="1:8" ht="31.5">
      <c r="A29" s="15" t="s">
        <v>122</v>
      </c>
      <c r="B29" s="15" t="s">
        <v>120</v>
      </c>
      <c r="C29" s="15" t="s">
        <v>121</v>
      </c>
      <c r="D29" s="16" t="s">
        <v>123</v>
      </c>
      <c r="E29" s="17" t="s">
        <v>124</v>
      </c>
      <c r="F29" s="18"/>
      <c r="G29" s="18">
        <v>156000</v>
      </c>
      <c r="H29" s="18">
        <f t="shared" si="1"/>
        <v>156000</v>
      </c>
    </row>
    <row r="30" spans="1:8" ht="31.5">
      <c r="A30" s="15" t="s">
        <v>42</v>
      </c>
      <c r="B30" s="15" t="s">
        <v>43</v>
      </c>
      <c r="C30" s="15" t="s">
        <v>11</v>
      </c>
      <c r="D30" s="16" t="s">
        <v>44</v>
      </c>
      <c r="E30" s="17" t="s">
        <v>58</v>
      </c>
      <c r="F30" s="18">
        <v>120000</v>
      </c>
      <c r="G30" s="18"/>
      <c r="H30" s="18">
        <f t="shared" si="1"/>
        <v>120000</v>
      </c>
    </row>
    <row r="31" spans="1:8" ht="83.25" customHeight="1">
      <c r="A31" s="15" t="s">
        <v>103</v>
      </c>
      <c r="B31" s="15" t="s">
        <v>104</v>
      </c>
      <c r="C31" s="15" t="s">
        <v>10</v>
      </c>
      <c r="D31" s="16" t="s">
        <v>105</v>
      </c>
      <c r="E31" s="17" t="s">
        <v>109</v>
      </c>
      <c r="F31" s="18">
        <f>216500+166328.02+400000</f>
        <v>782828.02</v>
      </c>
      <c r="G31" s="18"/>
      <c r="H31" s="18">
        <f t="shared" si="1"/>
        <v>782828.02</v>
      </c>
    </row>
    <row r="32" spans="1:8" ht="15.75">
      <c r="A32" s="15"/>
      <c r="B32" s="3" t="s">
        <v>62</v>
      </c>
      <c r="C32" s="20"/>
      <c r="D32" s="1" t="s">
        <v>29</v>
      </c>
      <c r="E32" s="17"/>
      <c r="F32" s="19">
        <f>SUM(F33:F35)</f>
        <v>31405534.199999996</v>
      </c>
      <c r="G32" s="19">
        <f>SUM(G33:G35)</f>
        <v>1573766</v>
      </c>
      <c r="H32" s="19">
        <f>SUM(H33:H35)</f>
        <v>32979300.199999996</v>
      </c>
    </row>
    <row r="33" spans="1:8" ht="47.25">
      <c r="A33" s="15" t="s">
        <v>76</v>
      </c>
      <c r="B33" s="15" t="s">
        <v>77</v>
      </c>
      <c r="C33" s="20" t="s">
        <v>78</v>
      </c>
      <c r="D33" s="16" t="s">
        <v>79</v>
      </c>
      <c r="E33" s="17" t="s">
        <v>80</v>
      </c>
      <c r="F33" s="18">
        <f>3983430.83+4500000</f>
        <v>8483430.83</v>
      </c>
      <c r="G33" s="19"/>
      <c r="H33" s="18">
        <f t="shared" si="0"/>
        <v>8483430.83</v>
      </c>
    </row>
    <row r="34" spans="1:8" ht="47.25">
      <c r="A34" s="15" t="s">
        <v>76</v>
      </c>
      <c r="B34" s="15" t="s">
        <v>77</v>
      </c>
      <c r="C34" s="20" t="s">
        <v>78</v>
      </c>
      <c r="D34" s="16" t="s">
        <v>79</v>
      </c>
      <c r="E34" s="17" t="s">
        <v>131</v>
      </c>
      <c r="F34" s="18">
        <f>30655534.2-8483430.83</f>
        <v>22172103.369999997</v>
      </c>
      <c r="G34" s="18">
        <v>1573766</v>
      </c>
      <c r="H34" s="18">
        <f t="shared" si="0"/>
        <v>23745869.369999997</v>
      </c>
    </row>
    <row r="35" spans="1:8" ht="47.25">
      <c r="A35" s="15" t="s">
        <v>48</v>
      </c>
      <c r="B35" s="15" t="s">
        <v>35</v>
      </c>
      <c r="C35" s="20" t="s">
        <v>9</v>
      </c>
      <c r="D35" s="16" t="s">
        <v>26</v>
      </c>
      <c r="E35" s="17" t="s">
        <v>36</v>
      </c>
      <c r="F35" s="18">
        <f>450000-296830-10000+306830+100000+100000+100000</f>
        <v>750000</v>
      </c>
      <c r="G35" s="18"/>
      <c r="H35" s="18">
        <f t="shared" si="0"/>
        <v>750000</v>
      </c>
    </row>
    <row r="36" spans="1:8" ht="31.5">
      <c r="A36" s="32"/>
      <c r="B36" s="3" t="s">
        <v>61</v>
      </c>
      <c r="C36" s="32"/>
      <c r="D36" s="33" t="s">
        <v>30</v>
      </c>
      <c r="E36" s="17"/>
      <c r="F36" s="19">
        <f>SUM(F37:F45)</f>
        <v>2487608</v>
      </c>
      <c r="G36" s="19"/>
      <c r="H36" s="19">
        <f t="shared" si="0"/>
        <v>2487608</v>
      </c>
    </row>
    <row r="37" spans="1:8" ht="54" customHeight="1">
      <c r="A37" s="15" t="s">
        <v>101</v>
      </c>
      <c r="B37" s="15" t="s">
        <v>99</v>
      </c>
      <c r="C37" s="32"/>
      <c r="D37" s="16" t="s">
        <v>100</v>
      </c>
      <c r="E37" s="17" t="s">
        <v>102</v>
      </c>
      <c r="F37" s="18">
        <v>300000</v>
      </c>
      <c r="G37" s="19"/>
      <c r="H37" s="18">
        <f t="shared" si="0"/>
        <v>300000</v>
      </c>
    </row>
    <row r="38" spans="1:8" ht="15.75">
      <c r="A38" s="15" t="s">
        <v>81</v>
      </c>
      <c r="B38" s="15" t="s">
        <v>82</v>
      </c>
      <c r="C38" s="34">
        <v>1090</v>
      </c>
      <c r="D38" s="16" t="s">
        <v>83</v>
      </c>
      <c r="E38" s="17" t="s">
        <v>22</v>
      </c>
      <c r="F38" s="18">
        <v>1428600</v>
      </c>
      <c r="G38" s="18"/>
      <c r="H38" s="18">
        <f t="shared" si="0"/>
        <v>1428600</v>
      </c>
    </row>
    <row r="39" spans="1:8" ht="31.5">
      <c r="A39" s="15" t="s">
        <v>65</v>
      </c>
      <c r="B39" s="15" t="s">
        <v>66</v>
      </c>
      <c r="C39" s="34">
        <v>1030</v>
      </c>
      <c r="D39" s="16" t="s">
        <v>70</v>
      </c>
      <c r="E39" s="17" t="s">
        <v>22</v>
      </c>
      <c r="F39" s="18">
        <f>50000-20000</f>
        <v>30000</v>
      </c>
      <c r="G39" s="18"/>
      <c r="H39" s="18">
        <f t="shared" si="0"/>
        <v>30000</v>
      </c>
    </row>
    <row r="40" spans="1:8" ht="15.75">
      <c r="A40" s="15" t="s">
        <v>64</v>
      </c>
      <c r="B40" s="15" t="s">
        <v>67</v>
      </c>
      <c r="C40" s="34">
        <v>1070</v>
      </c>
      <c r="D40" s="16" t="s">
        <v>71</v>
      </c>
      <c r="E40" s="17" t="s">
        <v>22</v>
      </c>
      <c r="F40" s="18">
        <f>150000-20000</f>
        <v>130000</v>
      </c>
      <c r="G40" s="18"/>
      <c r="H40" s="18">
        <f t="shared" si="0"/>
        <v>130000</v>
      </c>
    </row>
    <row r="41" spans="1:8" ht="31.5">
      <c r="A41" s="15" t="s">
        <v>69</v>
      </c>
      <c r="B41" s="15" t="s">
        <v>68</v>
      </c>
      <c r="C41" s="34">
        <v>1070</v>
      </c>
      <c r="D41" s="16" t="s">
        <v>72</v>
      </c>
      <c r="E41" s="17" t="s">
        <v>22</v>
      </c>
      <c r="F41" s="18">
        <f>185000-125000</f>
        <v>60000</v>
      </c>
      <c r="G41" s="18"/>
      <c r="H41" s="18">
        <f t="shared" si="0"/>
        <v>60000</v>
      </c>
    </row>
    <row r="42" spans="1:8" ht="31.5">
      <c r="A42" s="15" t="s">
        <v>84</v>
      </c>
      <c r="B42" s="15" t="s">
        <v>85</v>
      </c>
      <c r="C42" s="20" t="s">
        <v>54</v>
      </c>
      <c r="D42" s="16" t="s">
        <v>86</v>
      </c>
      <c r="E42" s="17" t="s">
        <v>23</v>
      </c>
      <c r="F42" s="18">
        <v>278400</v>
      </c>
      <c r="G42" s="18"/>
      <c r="H42" s="18">
        <f>F42+G42</f>
        <v>278400</v>
      </c>
    </row>
    <row r="43" spans="1:8" ht="47.25">
      <c r="A43" s="15" t="s">
        <v>88</v>
      </c>
      <c r="B43" s="15" t="s">
        <v>87</v>
      </c>
      <c r="C43" s="20" t="s">
        <v>31</v>
      </c>
      <c r="D43" s="16" t="s">
        <v>89</v>
      </c>
      <c r="E43" s="17" t="s">
        <v>21</v>
      </c>
      <c r="F43" s="18">
        <f>96858+3021</f>
        <v>99879</v>
      </c>
      <c r="G43" s="18"/>
      <c r="H43" s="18">
        <f t="shared" si="0"/>
        <v>99879</v>
      </c>
    </row>
    <row r="44" spans="1:8" ht="31.5">
      <c r="A44" s="15" t="s">
        <v>88</v>
      </c>
      <c r="B44" s="15" t="s">
        <v>87</v>
      </c>
      <c r="C44" s="20" t="s">
        <v>31</v>
      </c>
      <c r="D44" s="16" t="s">
        <v>89</v>
      </c>
      <c r="E44" s="17" t="s">
        <v>60</v>
      </c>
      <c r="F44" s="18">
        <v>81875</v>
      </c>
      <c r="G44" s="18"/>
      <c r="H44" s="18">
        <f>F44</f>
        <v>81875</v>
      </c>
    </row>
    <row r="45" spans="1:8" ht="31.5">
      <c r="A45" s="15" t="s">
        <v>88</v>
      </c>
      <c r="B45" s="15" t="s">
        <v>87</v>
      </c>
      <c r="C45" s="20" t="s">
        <v>31</v>
      </c>
      <c r="D45" s="16" t="s">
        <v>89</v>
      </c>
      <c r="E45" s="17" t="s">
        <v>20</v>
      </c>
      <c r="F45" s="18">
        <f>81875-3021</f>
        <v>78854</v>
      </c>
      <c r="G45" s="18"/>
      <c r="H45" s="18">
        <f t="shared" si="0"/>
        <v>78854</v>
      </c>
    </row>
    <row r="46" spans="1:8" ht="15.75">
      <c r="A46" s="32"/>
      <c r="B46" s="32">
        <v>37</v>
      </c>
      <c r="C46" s="32"/>
      <c r="D46" s="33" t="s">
        <v>32</v>
      </c>
      <c r="E46" s="17"/>
      <c r="F46" s="19">
        <f>F47+F48</f>
        <v>196600</v>
      </c>
      <c r="G46" s="19">
        <f>G47+G48</f>
        <v>6250725</v>
      </c>
      <c r="H46" s="19">
        <f>H47+H48</f>
        <v>6447325</v>
      </c>
    </row>
    <row r="47" spans="1:8" ht="47.25">
      <c r="A47" s="15" t="s">
        <v>55</v>
      </c>
      <c r="B47" s="15" t="s">
        <v>56</v>
      </c>
      <c r="C47" s="15" t="s">
        <v>10</v>
      </c>
      <c r="D47" s="16" t="s">
        <v>90</v>
      </c>
      <c r="E47" s="17" t="s">
        <v>57</v>
      </c>
      <c r="F47" s="18">
        <v>196600</v>
      </c>
      <c r="G47" s="18"/>
      <c r="H47" s="18">
        <v>196600</v>
      </c>
    </row>
    <row r="48" spans="1:8" ht="31.5">
      <c r="A48" s="48" t="s">
        <v>133</v>
      </c>
      <c r="B48" s="48" t="s">
        <v>134</v>
      </c>
      <c r="C48" s="48" t="s">
        <v>10</v>
      </c>
      <c r="D48" s="45" t="s">
        <v>135</v>
      </c>
      <c r="E48" s="44" t="s">
        <v>136</v>
      </c>
      <c r="F48" s="19">
        <f>F49+F50+F51+F54+F56+F52+F53</f>
        <v>0</v>
      </c>
      <c r="G48" s="19">
        <f>G49+G50+G51+G54+G56+G52+G53+G55</f>
        <v>6250725</v>
      </c>
      <c r="H48" s="19">
        <f>H49+H50+H51+H54+H56+H52+H53+H55</f>
        <v>6250725</v>
      </c>
    </row>
    <row r="49" spans="1:8" ht="47.25">
      <c r="A49" s="49"/>
      <c r="B49" s="49"/>
      <c r="C49" s="49"/>
      <c r="D49" s="46"/>
      <c r="E49" s="17" t="s">
        <v>137</v>
      </c>
      <c r="F49" s="17"/>
      <c r="G49" s="17">
        <v>1200000</v>
      </c>
      <c r="H49" s="17">
        <f>G49</f>
        <v>1200000</v>
      </c>
    </row>
    <row r="50" spans="1:8" ht="47.25">
      <c r="A50" s="49"/>
      <c r="B50" s="49"/>
      <c r="C50" s="49"/>
      <c r="D50" s="46"/>
      <c r="E50" s="17" t="s">
        <v>138</v>
      </c>
      <c r="F50" s="17"/>
      <c r="G50" s="17">
        <v>817900</v>
      </c>
      <c r="H50" s="17">
        <f aca="true" t="shared" si="2" ref="H50:H56">G50</f>
        <v>817900</v>
      </c>
    </row>
    <row r="51" spans="1:8" ht="31.5">
      <c r="A51" s="49"/>
      <c r="B51" s="49"/>
      <c r="C51" s="49"/>
      <c r="D51" s="46"/>
      <c r="E51" s="17" t="s">
        <v>139</v>
      </c>
      <c r="F51" s="17"/>
      <c r="G51" s="17">
        <v>818509</v>
      </c>
      <c r="H51" s="17">
        <f t="shared" si="2"/>
        <v>818509</v>
      </c>
    </row>
    <row r="52" spans="1:8" ht="47.25">
      <c r="A52" s="49"/>
      <c r="B52" s="49"/>
      <c r="C52" s="49"/>
      <c r="D52" s="46"/>
      <c r="E52" s="17" t="s">
        <v>140</v>
      </c>
      <c r="F52" s="17"/>
      <c r="G52" s="17">
        <v>783551</v>
      </c>
      <c r="H52" s="17">
        <f t="shared" si="2"/>
        <v>783551</v>
      </c>
    </row>
    <row r="53" spans="1:8" ht="31.5">
      <c r="A53" s="49"/>
      <c r="B53" s="49"/>
      <c r="C53" s="49"/>
      <c r="D53" s="46"/>
      <c r="E53" s="17" t="s">
        <v>141</v>
      </c>
      <c r="F53" s="17"/>
      <c r="G53" s="17">
        <v>623270</v>
      </c>
      <c r="H53" s="17">
        <f t="shared" si="2"/>
        <v>623270</v>
      </c>
    </row>
    <row r="54" spans="1:8" ht="47.25">
      <c r="A54" s="49"/>
      <c r="B54" s="49"/>
      <c r="C54" s="49"/>
      <c r="D54" s="46"/>
      <c r="E54" s="17" t="s">
        <v>142</v>
      </c>
      <c r="F54" s="17"/>
      <c r="G54" s="17">
        <v>484990</v>
      </c>
      <c r="H54" s="17">
        <f t="shared" si="2"/>
        <v>484990</v>
      </c>
    </row>
    <row r="55" spans="1:8" ht="31.5">
      <c r="A55" s="49"/>
      <c r="B55" s="49"/>
      <c r="C55" s="49"/>
      <c r="D55" s="46"/>
      <c r="E55" s="17" t="s">
        <v>144</v>
      </c>
      <c r="F55" s="17"/>
      <c r="G55" s="17">
        <v>195000</v>
      </c>
      <c r="H55" s="17">
        <f t="shared" si="2"/>
        <v>195000</v>
      </c>
    </row>
    <row r="56" spans="1:8" ht="47.25">
      <c r="A56" s="50"/>
      <c r="B56" s="50"/>
      <c r="C56" s="50"/>
      <c r="D56" s="47"/>
      <c r="E56" s="17" t="s">
        <v>143</v>
      </c>
      <c r="F56" s="17"/>
      <c r="G56" s="17">
        <v>1327505</v>
      </c>
      <c r="H56" s="17">
        <f t="shared" si="2"/>
        <v>1327505</v>
      </c>
    </row>
    <row r="57" spans="1:8" s="9" customFormat="1" ht="18.75">
      <c r="A57" s="3"/>
      <c r="B57" s="3"/>
      <c r="C57" s="3"/>
      <c r="D57" s="6" t="s">
        <v>1</v>
      </c>
      <c r="E57" s="5"/>
      <c r="F57" s="35">
        <f>F15+F46+F32+F36+F12</f>
        <v>54238951.22</v>
      </c>
      <c r="G57" s="35">
        <f>G15+G46+G32+G36+G12</f>
        <v>8448591</v>
      </c>
      <c r="H57" s="35">
        <f>H15+H46+H32+H36+H12</f>
        <v>62687542.22</v>
      </c>
    </row>
    <row r="58" ht="15.75">
      <c r="E58" s="21"/>
    </row>
    <row r="59" ht="10.5" customHeight="1">
      <c r="E59" s="21"/>
    </row>
    <row r="60" spans="3:15" s="38" customFormat="1" ht="20.25">
      <c r="C60" s="36" t="s">
        <v>14</v>
      </c>
      <c r="E60" s="23"/>
      <c r="F60" s="23"/>
      <c r="G60" s="23" t="s">
        <v>15</v>
      </c>
      <c r="H60" s="23"/>
      <c r="I60" s="37"/>
      <c r="J60" s="23"/>
      <c r="K60" s="23"/>
      <c r="L60" s="23"/>
      <c r="M60" s="23"/>
      <c r="N60" s="23"/>
      <c r="O60" s="23"/>
    </row>
    <row r="62" spans="4:7" ht="18.75" customHeight="1">
      <c r="D62" s="11"/>
      <c r="E62" s="9"/>
      <c r="F62" s="22"/>
      <c r="G62" s="9"/>
    </row>
    <row r="63" spans="4:7" ht="0.75" customHeight="1">
      <c r="D63" s="11"/>
      <c r="E63" s="9"/>
      <c r="F63" s="22"/>
      <c r="G63" s="9"/>
    </row>
  </sheetData>
  <sheetProtection/>
  <mergeCells count="16">
    <mergeCell ref="C9:C10"/>
    <mergeCell ref="F9:F10"/>
    <mergeCell ref="G9:G10"/>
    <mergeCell ref="H9:H10"/>
    <mergeCell ref="G3:K3"/>
    <mergeCell ref="G4:K4"/>
    <mergeCell ref="G5:I5"/>
    <mergeCell ref="D48:D56"/>
    <mergeCell ref="C48:C56"/>
    <mergeCell ref="B48:B56"/>
    <mergeCell ref="A48:A56"/>
    <mergeCell ref="A7:H7"/>
    <mergeCell ref="D9:D10"/>
    <mergeCell ref="E9:E10"/>
    <mergeCell ref="A9:A10"/>
    <mergeCell ref="B9:B10"/>
  </mergeCells>
  <printOptions/>
  <pageMargins left="0.8" right="0.25" top="0.45" bottom="0.35" header="0.2" footer="0.34"/>
  <pageSetup horizontalDpi="300" verticalDpi="300" orientation="landscape" paperSize="9" scale="49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бюджетний відділ</dc:creator>
  <cp:keywords/>
  <dc:description/>
  <cp:lastModifiedBy>pliok</cp:lastModifiedBy>
  <cp:lastPrinted>2018-06-14T11:40:30Z</cp:lastPrinted>
  <dcterms:created xsi:type="dcterms:W3CDTF">2002-01-17T11:14:32Z</dcterms:created>
  <dcterms:modified xsi:type="dcterms:W3CDTF">2018-06-14T12:44:50Z</dcterms:modified>
  <cp:category/>
  <cp:version/>
  <cp:contentType/>
  <cp:contentStatus/>
</cp:coreProperties>
</file>