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'Лист3'!$A$1:$X$44</definedName>
  </definedNames>
  <calcPr fullCalcOnLoad="1"/>
</workbook>
</file>

<file path=xl/sharedStrings.xml><?xml version="1.0" encoding="utf-8"?>
<sst xmlns="http://schemas.openxmlformats.org/spreadsheetml/2006/main" count="83" uniqueCount="67">
  <si>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</si>
  <si>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</si>
  <si>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</si>
  <si>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</si>
  <si>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</si>
  <si>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С.М.Гришко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</si>
  <si>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</si>
  <si>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</si>
  <si>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</si>
  <si>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</si>
  <si>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</si>
  <si>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</si>
  <si>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</si>
  <si>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Требухівська сільська рада</t>
  </si>
  <si>
    <t>Калинівська селищна  рада</t>
  </si>
  <si>
    <t>№ пп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</si>
  <si>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</si>
  <si>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</si>
  <si>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</si>
  <si>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</si>
  <si>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</si>
  <si>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</si>
  <si>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</si>
  <si>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</si>
  <si>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</si>
  <si>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</si>
  <si>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ККД 41033900  "Освітня субвенція з державного бюджету місцевим бюджетам"</t>
  </si>
  <si>
    <t>7)</t>
  </si>
  <si>
    <t>тис. грн.</t>
  </si>
  <si>
    <t>Реверсна дотація</t>
  </si>
  <si>
    <t>Субвенція спеціального фонду на:</t>
  </si>
  <si>
    <t>Світильнянська сільська рада</t>
  </si>
  <si>
    <t>Зазимська сільська рада</t>
  </si>
  <si>
    <t>Рожнівська сільська рада</t>
  </si>
  <si>
    <t>Міжбюджетні трансферти районного бюджету  місцевим бюджетам  на 2018 рік</t>
  </si>
  <si>
    <t xml:space="preserve">Кулажинська сільська рада </t>
  </si>
  <si>
    <t>Літочківська сільська рада</t>
  </si>
  <si>
    <t>Плосківська сільська рада</t>
  </si>
  <si>
    <t>Русанівська сільська рада</t>
  </si>
  <si>
    <t>Богданівська cільська рада</t>
  </si>
  <si>
    <t>Великодимерська селищна рада об`єднана громада</t>
  </si>
  <si>
    <t>ККД 41034200  "Медична субвенція з державного бюджету місцевим бюджетам", ККД 41051500 "Субвенція місцевего бюджету на здійснення переданих видатків у сфері охорони здоров`я за рахунок коштів медичної субвенції"</t>
  </si>
  <si>
    <t>ККД 41050300 "Субвенція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бюджету"</t>
  </si>
  <si>
    <t>ККД 41050100  "Субвенція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бюджету"</t>
  </si>
  <si>
    <t>ККД 41050700 "Субвенція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бюджету"</t>
  </si>
  <si>
    <t>ККД 41050200 "Субвенція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бюджету"</t>
  </si>
  <si>
    <t>8)</t>
  </si>
  <si>
    <t>9)</t>
  </si>
  <si>
    <t>ККД  41052000 "Субвенція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бюджету"</t>
  </si>
  <si>
    <t xml:space="preserve">Інші субвенції з місцевого бюджету </t>
  </si>
  <si>
    <t>Інші субвенції з місцевого бюджету для утримання дошкільних навчальних закладів у 2018 році</t>
  </si>
  <si>
    <t>Інші субвенції з місцевого бюджету (субвенція з обласного бюджету)</t>
  </si>
  <si>
    <t>Субвенція з місцевого бюджету на утримання об`єктів спільного користування</t>
  </si>
  <si>
    <t>Інші субвенції з місцевого бюджету</t>
  </si>
  <si>
    <t>ККД  41040200 "Додаткова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здоров`я"</t>
  </si>
  <si>
    <t>ККД  41051500 "Субвенція з місцевого бюджету на здійснення переданих видатків у сфері охорони здоров’я за рахунок коштів медичної субвенції" (Інсулін)</t>
  </si>
  <si>
    <t xml:space="preserve">Субвенція спеціального фонду на: </t>
  </si>
  <si>
    <t>10)</t>
  </si>
  <si>
    <t xml:space="preserve">ККД  41051200 "Субвенція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бюджету" </t>
  </si>
  <si>
    <t>11)</t>
  </si>
  <si>
    <t>12)</t>
  </si>
  <si>
    <t xml:space="preserve">ККД  41051100 "Субвенція з місцевого бюджету за рахунок залишку коштів освітньої субвенції, що утворився на початок бюджетного періоду" </t>
  </si>
  <si>
    <t xml:space="preserve">ККД  41051400 "Субвенція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бюджету" </t>
  </si>
  <si>
    <t>Обласний бюджет</t>
  </si>
  <si>
    <t xml:space="preserve">Субвенції з місцевого бюджету </t>
  </si>
  <si>
    <t>Голова ради</t>
  </si>
  <si>
    <t>Додаток  5
до рішення сесії Броварської районної ради
від 21 грудня 2017 року № 468-35 позач.-VІІ                      (в редакції сесії райради від 14.06.2018 № 555-42-VІІ)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</si>
</sst>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0"/>
  </numFmts>
  <fonts count="44">
    <font>
      <sz val="10"/>
      <name val="Arial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206" fontId="5" fillId="0" borderId="10" xfId="0" applyNumberFormat="1" applyFont="1" applyBorder="1" applyAlignment="1">
      <alignment horizontal="center"/>
    </xf>
    <xf numFmtId="211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06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206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206" fontId="8" fillId="33" borderId="12" xfId="0" applyNumberFormat="1" applyFont="1" applyFill="1" applyBorder="1" applyAlignment="1">
      <alignment wrapText="1"/>
    </xf>
    <xf numFmtId="206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206" fontId="1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06" fontId="8" fillId="33" borderId="12" xfId="0" applyNumberFormat="1" applyFont="1" applyFill="1" applyBorder="1" applyAlignment="1">
      <alignment horizontal="left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5" sqref="W5:X5"/>
    </sheetView>
  </sheetViews>
  <sheetFormatPr defaultColWidth="7.8515625" defaultRowHeight="12.75"/>
  <cols>
    <col min="1" max="1" width="7.28125" style="5" customWidth="1"/>
    <col min="2" max="2" width="29.140625" style="37" customWidth="1"/>
    <col min="3" max="3" width="14.00390625" style="33" customWidth="1"/>
    <col min="4" max="4" width="10.28125" style="33" customWidth="1"/>
    <col min="5" max="5" width="9.7109375" style="33" customWidth="1"/>
    <col min="6" max="6" width="14.57421875" style="33" customWidth="1"/>
    <col min="7" max="7" width="12.7109375" style="33" customWidth="1"/>
    <col min="8" max="8" width="10.00390625" style="2" customWidth="1"/>
    <col min="9" max="9" width="11.00390625" style="2" customWidth="1"/>
    <col min="10" max="10" width="9.57421875" style="2" customWidth="1"/>
    <col min="11" max="11" width="9.00390625" style="2" customWidth="1"/>
    <col min="12" max="12" width="9.8515625" style="2" customWidth="1"/>
    <col min="13" max="13" width="11.140625" style="2" customWidth="1"/>
    <col min="14" max="14" width="10.00390625" style="2" customWidth="1"/>
    <col min="15" max="15" width="9.421875" style="2" customWidth="1"/>
    <col min="16" max="16" width="10.140625" style="2" customWidth="1"/>
    <col min="17" max="18" width="8.140625" style="2" customWidth="1"/>
    <col min="19" max="19" width="8.7109375" style="2" customWidth="1"/>
    <col min="20" max="20" width="11.7109375" style="2" customWidth="1"/>
    <col min="21" max="21" width="12.28125" style="2" customWidth="1"/>
    <col min="22" max="22" width="11.7109375" style="2" customWidth="1"/>
    <col min="23" max="23" width="12.8515625" style="2" customWidth="1"/>
    <col min="24" max="24" width="20.140625" style="2" customWidth="1"/>
    <col min="25" max="25" width="18.28125" style="2" customWidth="1"/>
    <col min="26" max="26" width="16.421875" style="2" customWidth="1"/>
    <col min="27" max="27" width="16.57421875" style="2" customWidth="1"/>
    <col min="28" max="28" width="18.57421875" style="2" customWidth="1"/>
    <col min="29" max="29" width="16.57421875" style="2" customWidth="1"/>
    <col min="30" max="30" width="22.421875" style="2" customWidth="1"/>
    <col min="31" max="31" width="32.00390625" style="2" customWidth="1"/>
    <col min="32" max="32" width="14.7109375" style="2" customWidth="1"/>
    <col min="33" max="33" width="17.28125" style="2" customWidth="1"/>
    <col min="34" max="16384" width="7.8515625" style="2" customWidth="1"/>
  </cols>
  <sheetData>
    <row r="1" spans="2:24" ht="66.75" customHeight="1">
      <c r="B1" s="36"/>
      <c r="C1" s="3"/>
      <c r="D1" s="3"/>
      <c r="E1" s="3"/>
      <c r="F1" s="3"/>
      <c r="G1" s="3"/>
      <c r="V1" s="47" t="s">
        <v>66</v>
      </c>
      <c r="W1" s="68"/>
      <c r="X1" s="68"/>
    </row>
    <row r="2" spans="1:25" ht="28.5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11"/>
    </row>
    <row r="3" spans="1:24" ht="18" customHeight="1">
      <c r="A3" s="12"/>
      <c r="C3" s="13"/>
      <c r="D3" s="13"/>
      <c r="E3" s="13"/>
      <c r="F3" s="13"/>
      <c r="G3" s="14"/>
      <c r="H3" s="15"/>
      <c r="I3" s="15"/>
      <c r="J3" s="15"/>
      <c r="K3" s="15"/>
      <c r="L3" s="15"/>
      <c r="X3" s="16" t="s">
        <v>28</v>
      </c>
    </row>
    <row r="4" spans="1:24" s="4" customFormat="1" ht="36" customHeight="1">
      <c r="A4" s="55" t="s">
        <v>15</v>
      </c>
      <c r="B4" s="58" t="s">
        <v>0</v>
      </c>
      <c r="C4" s="50" t="s">
        <v>2</v>
      </c>
      <c r="D4" s="50"/>
      <c r="E4" s="50"/>
      <c r="F4" s="50"/>
      <c r="G4" s="50"/>
      <c r="H4" s="61" t="s">
        <v>17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</row>
    <row r="5" spans="1:24" s="5" customFormat="1" ht="57" customHeight="1">
      <c r="A5" s="56"/>
      <c r="B5" s="59"/>
      <c r="C5" s="51" t="s">
        <v>3</v>
      </c>
      <c r="D5" s="52"/>
      <c r="E5" s="52"/>
      <c r="F5" s="52"/>
      <c r="G5" s="8" t="s">
        <v>56</v>
      </c>
      <c r="H5" s="51" t="s">
        <v>3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  <c r="W5" s="51" t="s">
        <v>30</v>
      </c>
      <c r="X5" s="53"/>
    </row>
    <row r="6" spans="1:24" s="5" customFormat="1" ht="90" customHeight="1">
      <c r="A6" s="56"/>
      <c r="B6" s="59"/>
      <c r="C6" s="48" t="s">
        <v>52</v>
      </c>
      <c r="D6" s="48" t="s">
        <v>29</v>
      </c>
      <c r="E6" s="48" t="s">
        <v>53</v>
      </c>
      <c r="F6" s="48" t="s">
        <v>50</v>
      </c>
      <c r="G6" s="48" t="s">
        <v>64</v>
      </c>
      <c r="H6" s="64" t="s">
        <v>25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48" t="s">
        <v>51</v>
      </c>
      <c r="U6" s="48" t="s">
        <v>52</v>
      </c>
      <c r="V6" s="48" t="s">
        <v>49</v>
      </c>
      <c r="W6" s="48" t="s">
        <v>52</v>
      </c>
      <c r="X6" s="48" t="s">
        <v>49</v>
      </c>
    </row>
    <row r="7" spans="1:24" s="5" customFormat="1" ht="64.5" customHeight="1">
      <c r="A7" s="57"/>
      <c r="B7" s="60"/>
      <c r="C7" s="49"/>
      <c r="D7" s="49"/>
      <c r="E7" s="49"/>
      <c r="F7" s="49"/>
      <c r="G7" s="49"/>
      <c r="H7" s="9" t="s">
        <v>19</v>
      </c>
      <c r="I7" s="9" t="s">
        <v>20</v>
      </c>
      <c r="J7" s="9" t="s">
        <v>21</v>
      </c>
      <c r="K7" s="9" t="s">
        <v>22</v>
      </c>
      <c r="L7" s="9" t="s">
        <v>23</v>
      </c>
      <c r="M7" s="9" t="s">
        <v>24</v>
      </c>
      <c r="N7" s="9" t="s">
        <v>27</v>
      </c>
      <c r="O7" s="9" t="s">
        <v>46</v>
      </c>
      <c r="P7" s="9" t="s">
        <v>47</v>
      </c>
      <c r="Q7" s="9" t="s">
        <v>57</v>
      </c>
      <c r="R7" s="9" t="s">
        <v>59</v>
      </c>
      <c r="S7" s="9" t="s">
        <v>60</v>
      </c>
      <c r="T7" s="49"/>
      <c r="U7" s="49"/>
      <c r="V7" s="49"/>
      <c r="W7" s="49"/>
      <c r="X7" s="49"/>
    </row>
    <row r="8" spans="1:24" ht="15.75">
      <c r="A8" s="17">
        <v>1</v>
      </c>
      <c r="B8" s="6" t="s">
        <v>39</v>
      </c>
      <c r="C8" s="18"/>
      <c r="D8" s="18"/>
      <c r="E8" s="18"/>
      <c r="F8" s="19">
        <f>2153.45+72.7+30</f>
        <v>2256.1499999999996</v>
      </c>
      <c r="G8" s="20">
        <v>1327.505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>
        <v>40</v>
      </c>
      <c r="W8" s="18"/>
      <c r="X8" s="18"/>
    </row>
    <row r="9" spans="1:24" ht="15.75">
      <c r="A9" s="17">
        <v>2</v>
      </c>
      <c r="B9" s="6" t="s">
        <v>6</v>
      </c>
      <c r="C9" s="18"/>
      <c r="D9" s="18"/>
      <c r="E9" s="18"/>
      <c r="F9" s="19">
        <v>3575.54</v>
      </c>
      <c r="G9" s="20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862.3</v>
      </c>
      <c r="W9" s="18"/>
      <c r="X9" s="18"/>
    </row>
    <row r="10" spans="1:24" ht="15.75">
      <c r="A10" s="17">
        <v>3</v>
      </c>
      <c r="B10" s="6" t="s">
        <v>32</v>
      </c>
      <c r="C10" s="18"/>
      <c r="D10" s="18"/>
      <c r="E10" s="18"/>
      <c r="F10" s="19">
        <f>251.43+2541.9573</f>
        <v>2793.3873</v>
      </c>
      <c r="G10" s="20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>
        <f>220+95+25</f>
        <v>340</v>
      </c>
      <c r="W10" s="18"/>
      <c r="X10" s="18">
        <v>60</v>
      </c>
    </row>
    <row r="11" spans="1:24" ht="15.75">
      <c r="A11" s="17">
        <v>4</v>
      </c>
      <c r="B11" s="6" t="s">
        <v>7</v>
      </c>
      <c r="C11" s="18"/>
      <c r="D11" s="18"/>
      <c r="E11" s="18"/>
      <c r="F11" s="19">
        <v>4124.06</v>
      </c>
      <c r="G11" s="20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>
        <f>50+215</f>
        <v>265</v>
      </c>
      <c r="W11" s="18"/>
      <c r="X11" s="18">
        <v>30</v>
      </c>
    </row>
    <row r="12" spans="1:24" ht="15.75">
      <c r="A12" s="17">
        <v>5</v>
      </c>
      <c r="B12" s="6" t="s">
        <v>8</v>
      </c>
      <c r="C12" s="18"/>
      <c r="D12" s="18"/>
      <c r="E12" s="18"/>
      <c r="F12" s="19">
        <f>3047.335+150</f>
        <v>3197.335</v>
      </c>
      <c r="G12" s="20">
        <f>783.551+818.509</f>
        <v>1602.06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5.75">
      <c r="A13" s="17">
        <v>6</v>
      </c>
      <c r="B13" s="6" t="s">
        <v>35</v>
      </c>
      <c r="C13" s="18"/>
      <c r="D13" s="18"/>
      <c r="E13" s="18">
        <f>45.4+100</f>
        <v>145.4</v>
      </c>
      <c r="F13" s="19"/>
      <c r="G13" s="2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5.75">
      <c r="A14" s="17">
        <v>7</v>
      </c>
      <c r="B14" s="6" t="s">
        <v>9</v>
      </c>
      <c r="C14" s="18"/>
      <c r="D14" s="18"/>
      <c r="E14" s="18"/>
      <c r="F14" s="19">
        <v>2539.446</v>
      </c>
      <c r="G14" s="20">
        <f>195</f>
        <v>195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.75">
      <c r="A15" s="17">
        <v>8</v>
      </c>
      <c r="B15" s="6" t="s">
        <v>36</v>
      </c>
      <c r="C15" s="18"/>
      <c r="D15" s="18"/>
      <c r="E15" s="18">
        <f>69.808</f>
        <v>69.808</v>
      </c>
      <c r="F15" s="19"/>
      <c r="G15" s="20">
        <v>40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5.75">
      <c r="A16" s="17">
        <v>9</v>
      </c>
      <c r="B16" s="6" t="s">
        <v>37</v>
      </c>
      <c r="C16" s="18"/>
      <c r="D16" s="18"/>
      <c r="E16" s="18"/>
      <c r="F16" s="19"/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5.75">
      <c r="A17" s="17">
        <v>10</v>
      </c>
      <c r="B17" s="6" t="s">
        <v>10</v>
      </c>
      <c r="C17" s="18"/>
      <c r="D17" s="18"/>
      <c r="E17" s="18"/>
      <c r="F17" s="19">
        <v>2641.024</v>
      </c>
      <c r="G17" s="2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199.975</v>
      </c>
      <c r="W17" s="18"/>
      <c r="X17" s="18">
        <f>53+738.75</f>
        <v>791.75</v>
      </c>
    </row>
    <row r="18" spans="1:24" ht="15.75">
      <c r="A18" s="17">
        <v>11</v>
      </c>
      <c r="B18" s="6" t="s">
        <v>11</v>
      </c>
      <c r="C18" s="18"/>
      <c r="D18" s="18"/>
      <c r="E18" s="18"/>
      <c r="F18" s="19">
        <v>2275.344</v>
      </c>
      <c r="G18" s="20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>
        <v>197.8</v>
      </c>
      <c r="W18" s="18"/>
      <c r="X18" s="18">
        <f>76.2+650</f>
        <v>726.2</v>
      </c>
    </row>
    <row r="19" spans="1:24" ht="15.75">
      <c r="A19" s="17">
        <v>12</v>
      </c>
      <c r="B19" s="6" t="s">
        <v>12</v>
      </c>
      <c r="C19" s="18"/>
      <c r="D19" s="18"/>
      <c r="E19" s="18"/>
      <c r="F19" s="19">
        <v>325.05</v>
      </c>
      <c r="G19" s="20">
        <v>623.27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5.75">
      <c r="A20" s="17">
        <v>13</v>
      </c>
      <c r="B20" s="6" t="s">
        <v>33</v>
      </c>
      <c r="C20" s="18"/>
      <c r="D20" s="18"/>
      <c r="E20" s="18"/>
      <c r="F20" s="19"/>
      <c r="G20" s="20">
        <f>10</f>
        <v>10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>
        <f>150+105</f>
        <v>255</v>
      </c>
      <c r="W20" s="18"/>
      <c r="X20" s="18"/>
    </row>
    <row r="21" spans="1:24" ht="15.75">
      <c r="A21" s="17">
        <v>14</v>
      </c>
      <c r="B21" s="6" t="s">
        <v>38</v>
      </c>
      <c r="C21" s="18"/>
      <c r="D21" s="18"/>
      <c r="E21" s="18"/>
      <c r="F21" s="19"/>
      <c r="G21" s="20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>
        <f>135</f>
        <v>135</v>
      </c>
      <c r="W21" s="18"/>
      <c r="X21" s="18">
        <v>100</v>
      </c>
    </row>
    <row r="22" spans="1:24" ht="15.75">
      <c r="A22" s="17">
        <v>15</v>
      </c>
      <c r="B22" s="6" t="s">
        <v>31</v>
      </c>
      <c r="C22" s="18"/>
      <c r="D22" s="18"/>
      <c r="E22" s="18"/>
      <c r="F22" s="19"/>
      <c r="G22" s="20">
        <v>299.5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5.75">
      <c r="A23" s="17">
        <v>16</v>
      </c>
      <c r="B23" s="6" t="s">
        <v>13</v>
      </c>
      <c r="C23" s="18"/>
      <c r="D23" s="18"/>
      <c r="E23" s="18"/>
      <c r="F23" s="19">
        <v>4164.691</v>
      </c>
      <c r="G23" s="20">
        <v>484.99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>
        <v>34</v>
      </c>
      <c r="W23" s="18"/>
      <c r="X23" s="18">
        <v>220</v>
      </c>
    </row>
    <row r="24" spans="1:24" ht="15.75">
      <c r="A24" s="17">
        <v>17</v>
      </c>
      <c r="B24" s="6" t="s">
        <v>14</v>
      </c>
      <c r="C24" s="18"/>
      <c r="D24" s="18"/>
      <c r="E24" s="18"/>
      <c r="F24" s="19">
        <v>3372.384</v>
      </c>
      <c r="G24" s="20">
        <f>1200+817.9</f>
        <v>2017.9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>
        <f>124.3+30+4.8+4.2</f>
        <v>163.3</v>
      </c>
      <c r="W24" s="18"/>
      <c r="X24" s="18">
        <v>90</v>
      </c>
    </row>
    <row r="25" spans="1:24" ht="31.5">
      <c r="A25" s="17">
        <v>18</v>
      </c>
      <c r="B25" s="7" t="s">
        <v>16</v>
      </c>
      <c r="C25" s="18"/>
      <c r="D25" s="18"/>
      <c r="E25" s="18"/>
      <c r="F25" s="18"/>
      <c r="G25" s="20"/>
      <c r="H25" s="18"/>
      <c r="I25" s="18"/>
      <c r="J25" s="18"/>
      <c r="K25" s="18"/>
      <c r="L25" s="18"/>
      <c r="M25" s="18">
        <v>6309.3</v>
      </c>
      <c r="N25" s="18">
        <v>1100</v>
      </c>
      <c r="O25" s="18"/>
      <c r="P25" s="18"/>
      <c r="Q25" s="18"/>
      <c r="R25" s="18"/>
      <c r="S25" s="18"/>
      <c r="T25" s="18">
        <f>63.3-29.97</f>
        <v>33.33</v>
      </c>
      <c r="U25" s="18"/>
      <c r="V25" s="18">
        <f>324.8+411+74+380+20</f>
        <v>1209.8</v>
      </c>
      <c r="W25" s="18"/>
      <c r="X25" s="18"/>
    </row>
    <row r="26" spans="1:24" ht="31.5">
      <c r="A26" s="17">
        <v>19</v>
      </c>
      <c r="B26" s="7" t="s">
        <v>40</v>
      </c>
      <c r="C26" s="18"/>
      <c r="D26" s="18"/>
      <c r="E26" s="18"/>
      <c r="F26" s="18"/>
      <c r="G26" s="20"/>
      <c r="H26" s="18"/>
      <c r="I26" s="18"/>
      <c r="J26" s="18"/>
      <c r="K26" s="18"/>
      <c r="L26" s="18"/>
      <c r="M26" s="18">
        <v>13611.1</v>
      </c>
      <c r="N26" s="18">
        <f>1850+918</f>
        <v>2768</v>
      </c>
      <c r="O26" s="18"/>
      <c r="P26" s="18"/>
      <c r="Q26" s="18"/>
      <c r="R26" s="18"/>
      <c r="S26" s="18"/>
      <c r="T26" s="18"/>
      <c r="U26" s="18">
        <f>3509.104-31-2068.104+88.8+108.5</f>
        <v>1607.3</v>
      </c>
      <c r="V26" s="18">
        <f>1063.32+31+250.48+136.6+2068.104+14+33.5+140+141.45</f>
        <v>3878.4539999999997</v>
      </c>
      <c r="W26" s="18"/>
      <c r="X26" s="18">
        <f>115</f>
        <v>115</v>
      </c>
    </row>
    <row r="27" spans="1:24" ht="15.75">
      <c r="A27" s="17">
        <v>20</v>
      </c>
      <c r="B27" s="38" t="s">
        <v>4</v>
      </c>
      <c r="C27" s="21">
        <v>449.1</v>
      </c>
      <c r="D27" s="21"/>
      <c r="E27" s="21"/>
      <c r="F27" s="21"/>
      <c r="G27" s="22"/>
      <c r="H27" s="21"/>
      <c r="I27" s="21"/>
      <c r="J27" s="21"/>
      <c r="K27" s="21"/>
      <c r="L27" s="21"/>
      <c r="M27" s="18">
        <f>65119.6+948</f>
        <v>66067.6</v>
      </c>
      <c r="N27" s="18"/>
      <c r="O27" s="18"/>
      <c r="P27" s="18"/>
      <c r="Q27" s="18"/>
      <c r="R27" s="18"/>
      <c r="S27" s="18"/>
      <c r="T27" s="18">
        <f>975.9</f>
        <v>975.9</v>
      </c>
      <c r="U27" s="18">
        <f>41400+1500+1660</f>
        <v>44560</v>
      </c>
      <c r="V27" s="18"/>
      <c r="W27" s="18">
        <f>12843.6+1385.8</f>
        <v>14229.4</v>
      </c>
      <c r="X27" s="18"/>
    </row>
    <row r="28" spans="1:24" ht="15.75">
      <c r="A28" s="17">
        <v>21</v>
      </c>
      <c r="B28" s="38" t="s">
        <v>18</v>
      </c>
      <c r="C28" s="21"/>
      <c r="D28" s="21">
        <v>8811.4</v>
      </c>
      <c r="E28" s="21"/>
      <c r="F28" s="21"/>
      <c r="G28" s="22"/>
      <c r="H28" s="18">
        <v>85820</v>
      </c>
      <c r="I28" s="18">
        <f>134711+7000</f>
        <v>141711</v>
      </c>
      <c r="J28" s="18">
        <v>4276</v>
      </c>
      <c r="K28" s="18">
        <v>930</v>
      </c>
      <c r="L28" s="21">
        <v>90591.7</v>
      </c>
      <c r="M28" s="18">
        <v>28994.9</v>
      </c>
      <c r="N28" s="18">
        <f>14281.4+8398.4</f>
        <v>22679.8</v>
      </c>
      <c r="O28" s="18">
        <f>2128.3-297.98</f>
        <v>1830.3200000000002</v>
      </c>
      <c r="P28" s="18">
        <v>3268.22521</v>
      </c>
      <c r="Q28" s="18">
        <v>766.917</v>
      </c>
      <c r="R28" s="18">
        <v>690.4</v>
      </c>
      <c r="S28" s="18">
        <v>1278.6</v>
      </c>
      <c r="T28" s="18">
        <f>2432.7-1854.2</f>
        <v>578.4999999999998</v>
      </c>
      <c r="U28" s="18"/>
      <c r="V28" s="18"/>
      <c r="W28" s="18"/>
      <c r="X28" s="18"/>
    </row>
    <row r="29" spans="1:24" ht="15.75">
      <c r="A29" s="17">
        <v>22</v>
      </c>
      <c r="B29" s="38" t="s">
        <v>63</v>
      </c>
      <c r="C29" s="21"/>
      <c r="D29" s="21"/>
      <c r="E29" s="21"/>
      <c r="F29" s="21"/>
      <c r="G29" s="22">
        <v>539.63</v>
      </c>
      <c r="H29" s="18"/>
      <c r="I29" s="18"/>
      <c r="J29" s="18"/>
      <c r="K29" s="18"/>
      <c r="L29" s="21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s="10" customFormat="1" ht="15.75">
      <c r="A30" s="23"/>
      <c r="B30" s="39" t="s">
        <v>1</v>
      </c>
      <c r="C30" s="24">
        <f>SUM(C8:C28)</f>
        <v>449.1</v>
      </c>
      <c r="D30" s="24">
        <f aca="true" t="shared" si="0" ref="D30:X30">SUM(D8:D28)</f>
        <v>8811.4</v>
      </c>
      <c r="E30" s="24">
        <f t="shared" si="0"/>
        <v>215.20800000000003</v>
      </c>
      <c r="F30" s="24">
        <f>SUM(F8:F28)</f>
        <v>31264.4113</v>
      </c>
      <c r="G30" s="25">
        <f>SUM(G8:G29)</f>
        <v>7139.8550000000005</v>
      </c>
      <c r="H30" s="24">
        <f t="shared" si="0"/>
        <v>85820</v>
      </c>
      <c r="I30" s="24">
        <f t="shared" si="0"/>
        <v>141711</v>
      </c>
      <c r="J30" s="24">
        <f t="shared" si="0"/>
        <v>4276</v>
      </c>
      <c r="K30" s="24">
        <f t="shared" si="0"/>
        <v>930</v>
      </c>
      <c r="L30" s="24">
        <f t="shared" si="0"/>
        <v>90591.7</v>
      </c>
      <c r="M30" s="24">
        <f t="shared" si="0"/>
        <v>114982.9</v>
      </c>
      <c r="N30" s="24">
        <f t="shared" si="0"/>
        <v>26547.8</v>
      </c>
      <c r="O30" s="24">
        <f>SUM(O8:O28)</f>
        <v>1830.3200000000002</v>
      </c>
      <c r="P30" s="24">
        <f>SUM(P8:P28)</f>
        <v>3268.22521</v>
      </c>
      <c r="Q30" s="24">
        <f>SUM(Q8:Q28)</f>
        <v>766.917</v>
      </c>
      <c r="R30" s="24">
        <f>SUM(R8:R28)</f>
        <v>690.4</v>
      </c>
      <c r="S30" s="24">
        <f>SUM(S8:S28)</f>
        <v>1278.6</v>
      </c>
      <c r="T30" s="24">
        <f t="shared" si="0"/>
        <v>1587.7299999999998</v>
      </c>
      <c r="U30" s="24">
        <f t="shared" si="0"/>
        <v>46167.3</v>
      </c>
      <c r="V30" s="24">
        <f t="shared" si="0"/>
        <v>7580.629</v>
      </c>
      <c r="W30" s="24">
        <f t="shared" si="0"/>
        <v>14229.4</v>
      </c>
      <c r="X30" s="24">
        <f t="shared" si="0"/>
        <v>2132.95</v>
      </c>
    </row>
    <row r="31" spans="1:39" s="10" customFormat="1" ht="39.75" customHeight="1">
      <c r="A31" s="26" t="s">
        <v>19</v>
      </c>
      <c r="B31" s="67" t="s">
        <v>42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</row>
    <row r="32" spans="1:38" s="10" customFormat="1" ht="24" customHeight="1">
      <c r="A32" s="26" t="s">
        <v>20</v>
      </c>
      <c r="B32" s="45" t="s">
        <v>43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</row>
    <row r="33" spans="1:38" s="10" customFormat="1" ht="29.25" customHeight="1">
      <c r="A33" s="26" t="s">
        <v>21</v>
      </c>
      <c r="B33" s="46" t="s">
        <v>44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1:38" s="10" customFormat="1" ht="17.25" customHeight="1">
      <c r="A34" s="26" t="s">
        <v>22</v>
      </c>
      <c r="B34" s="45" t="s">
        <v>45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s="10" customFormat="1" ht="12.75">
      <c r="A35" s="26" t="s">
        <v>23</v>
      </c>
      <c r="B35" s="45" t="s">
        <v>26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s="10" customFormat="1" ht="12" customHeight="1">
      <c r="A36" s="26" t="s">
        <v>24</v>
      </c>
      <c r="B36" s="45" t="s">
        <v>41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s="10" customFormat="1" ht="12.75">
      <c r="A37" s="26" t="s">
        <v>27</v>
      </c>
      <c r="B37" s="45" t="s">
        <v>54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s="10" customFormat="1" ht="12.75">
      <c r="A38" s="26" t="s">
        <v>46</v>
      </c>
      <c r="B38" s="45" t="s">
        <v>48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8" s="10" customFormat="1" ht="12.75">
      <c r="A39" s="26" t="s">
        <v>47</v>
      </c>
      <c r="B39" s="45" t="s">
        <v>55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1:38" s="10" customFormat="1" ht="12.75">
      <c r="A40" s="26" t="s">
        <v>57</v>
      </c>
      <c r="B40" s="45" t="s">
        <v>58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</row>
    <row r="41" spans="1:24" s="10" customFormat="1" ht="14.25" customHeight="1">
      <c r="A41" s="26" t="s">
        <v>59</v>
      </c>
      <c r="B41" s="45" t="s">
        <v>61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s="10" customFormat="1" ht="13.5" customHeight="1">
      <c r="A42" s="26" t="s">
        <v>60</v>
      </c>
      <c r="B42" s="45" t="s">
        <v>62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s="10" customFormat="1" ht="22.5" customHeight="1">
      <c r="A43" s="26"/>
      <c r="B43" s="4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3" s="1" customFormat="1" ht="18.75">
      <c r="A44" s="42"/>
      <c r="C44" s="1" t="s">
        <v>65</v>
      </c>
      <c r="G44" s="43"/>
      <c r="H44" s="43"/>
      <c r="I44" s="43"/>
      <c r="J44" s="43"/>
      <c r="K44" s="43"/>
      <c r="L44" s="43"/>
      <c r="M44" s="43"/>
      <c r="N44" s="44"/>
      <c r="O44" s="44"/>
      <c r="P44" s="44"/>
      <c r="Q44" s="44"/>
      <c r="R44" s="44"/>
      <c r="S44" s="44"/>
      <c r="T44" s="43"/>
      <c r="U44" s="43" t="s">
        <v>5</v>
      </c>
      <c r="V44" s="43"/>
      <c r="W44" s="43"/>
    </row>
    <row r="45" spans="1:33" s="34" customFormat="1" ht="15.75">
      <c r="A45" s="32"/>
      <c r="B45" s="41"/>
      <c r="C45" s="33"/>
      <c r="D45" s="33"/>
      <c r="E45" s="33"/>
      <c r="F45" s="33"/>
      <c r="G45" s="3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34" customFormat="1" ht="15.75">
      <c r="A46" s="32"/>
      <c r="B46" s="37"/>
      <c r="C46" s="33"/>
      <c r="D46" s="33"/>
      <c r="E46" s="33"/>
      <c r="F46" s="33"/>
      <c r="G46" s="3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34" customFormat="1" ht="15.75">
      <c r="A47" s="32"/>
      <c r="B47" s="37"/>
      <c r="C47" s="33"/>
      <c r="D47" s="33"/>
      <c r="E47" s="33"/>
      <c r="F47" s="33"/>
      <c r="G47" s="3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34" customFormat="1" ht="15.75">
      <c r="A48" s="32"/>
      <c r="B48" s="37"/>
      <c r="C48" s="33"/>
      <c r="D48" s="33"/>
      <c r="E48" s="33"/>
      <c r="F48" s="33"/>
      <c r="G48" s="3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ht="15.75">
      <c r="A49" s="35"/>
    </row>
    <row r="50" ht="15.75">
      <c r="A50" s="35"/>
    </row>
    <row r="51" ht="15.75">
      <c r="A51" s="35"/>
    </row>
    <row r="52" ht="15.75">
      <c r="A52" s="35"/>
    </row>
    <row r="53" ht="15.75">
      <c r="A53" s="35"/>
    </row>
    <row r="54" ht="15.75">
      <c r="A54" s="35"/>
    </row>
    <row r="55" ht="15.75">
      <c r="A55" s="35"/>
    </row>
    <row r="56" ht="15.75">
      <c r="A56" s="35"/>
    </row>
    <row r="57" ht="15.75">
      <c r="A57" s="35"/>
    </row>
    <row r="58" ht="15.75">
      <c r="A58" s="35"/>
    </row>
    <row r="59" ht="15.75">
      <c r="A59" s="35"/>
    </row>
    <row r="60" ht="15.75">
      <c r="A60" s="35"/>
    </row>
    <row r="61" ht="15.75">
      <c r="A61" s="35"/>
    </row>
    <row r="62" ht="15.75">
      <c r="A62" s="35"/>
    </row>
    <row r="63" ht="15.75">
      <c r="A63" s="35"/>
    </row>
    <row r="64" ht="15.75">
      <c r="A64" s="35"/>
    </row>
    <row r="65" ht="15.75">
      <c r="A65" s="35"/>
    </row>
    <row r="66" ht="15.75">
      <c r="A66" s="35"/>
    </row>
    <row r="67" ht="15.75">
      <c r="A67" s="35"/>
    </row>
    <row r="68" ht="15.75">
      <c r="A68" s="35"/>
    </row>
    <row r="69" ht="15.75">
      <c r="A69" s="35"/>
    </row>
    <row r="70" ht="15.75">
      <c r="A70" s="35"/>
    </row>
    <row r="71" ht="15.75">
      <c r="A71" s="35"/>
    </row>
    <row r="72" ht="44.25" customHeight="1">
      <c r="A72" s="35"/>
    </row>
    <row r="73" ht="15.75">
      <c r="A73" s="35"/>
    </row>
    <row r="74" ht="15.75">
      <c r="A74" s="35"/>
    </row>
    <row r="85" ht="45.75" customHeight="1"/>
  </sheetData>
  <sheetProtection/>
  <mergeCells count="32">
    <mergeCell ref="B36:AL36"/>
    <mergeCell ref="B31:X31"/>
    <mergeCell ref="V1:X1"/>
    <mergeCell ref="E6:E7"/>
    <mergeCell ref="F6:F7"/>
    <mergeCell ref="B41:X41"/>
    <mergeCell ref="B42:X42"/>
    <mergeCell ref="H6:S6"/>
    <mergeCell ref="C5:F5"/>
    <mergeCell ref="B38:AL38"/>
    <mergeCell ref="B39:AL39"/>
    <mergeCell ref="B37:AL37"/>
    <mergeCell ref="B40:AL40"/>
    <mergeCell ref="W6:W7"/>
    <mergeCell ref="A2:X2"/>
    <mergeCell ref="W5:X5"/>
    <mergeCell ref="G6:G7"/>
    <mergeCell ref="A4:A7"/>
    <mergeCell ref="B4:B7"/>
    <mergeCell ref="C6:C7"/>
    <mergeCell ref="T6:T7"/>
    <mergeCell ref="D6:D7"/>
    <mergeCell ref="H4:X4"/>
    <mergeCell ref="B34:AL34"/>
    <mergeCell ref="B35:AL35"/>
    <mergeCell ref="B32:X32"/>
    <mergeCell ref="B33:X33"/>
    <mergeCell ref="X6:X7"/>
    <mergeCell ref="C4:G4"/>
    <mergeCell ref="U6:U7"/>
    <mergeCell ref="H5:V5"/>
    <mergeCell ref="V6:V7"/>
  </mergeCells>
  <printOptions/>
  <pageMargins left="0.38" right="0.2" top="0.52" bottom="0.24" header="0.53" footer="0.2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2018-06-14T12:08:36Z</cp:lastPrinted>
  <dcterms:created xsi:type="dcterms:W3CDTF">1996-10-08T23:32:33Z</dcterms:created>
  <dcterms:modified xsi:type="dcterms:W3CDTF">2018-06-14T12:42:51Z</dcterms:modified>
  <cp:category/>
  <cp:version/>
  <cp:contentType/>
  <cp:contentStatus/>
</cp:coreProperties>
</file>