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Лист1" sheetId="1" r:id="rId1"/>
  </sheets>
  <definedNames>
    <definedName name="_xlnm.Print_Titles" localSheetId="0">'Лист1'!$8:$8</definedName>
    <definedName name="_xlnm.Print_Area" localSheetId="0">'Лист1'!$A$1:$J$59</definedName>
  </definedNames>
  <calcPr fullCalcOnLoad="1"/>
</workbook>
</file>

<file path=xl/sharedStrings.xml><?xml version="1.0" encoding="utf-8"?>
<sst xmlns="http://schemas.openxmlformats.org/spreadsheetml/2006/main" count="98" uniqueCount="95">
  <si>
    <t>до рішення сесії Броварської районної ради</t>
  </si>
  <si>
    <t>грн.</t>
  </si>
  <si>
    <t>Код функціональної класифікації видатків та кредитування бюджету</t>
  </si>
  <si>
    <r>
      <t>Найменування
згідно з типовою відомчою/типовою програмною</t>
    </r>
    <r>
      <rPr>
        <b/>
        <vertAlign val="superscript"/>
        <sz val="11"/>
        <rFont val="Times New Roman"/>
        <family val="1"/>
      </rPr>
      <t>3</t>
    </r>
    <r>
      <rPr>
        <b/>
        <sz val="11"/>
        <rFont val="Times New Roman"/>
        <family val="1"/>
      </rPr>
      <t>/тимчасовою класифікацією видатків та кредитування місцевого бюджету</t>
    </r>
  </si>
  <si>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</si>
  <si>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</si>
  <si>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</si>
  <si>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</si>
  <si>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</si>
  <si>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 xml:space="preserve">Всього </t>
  </si>
  <si>
    <t xml:space="preserve">Голова  ради </t>
  </si>
  <si>
    <t>С.М.Гришко</t>
  </si>
  <si>
    <t>Додаток 6</t>
  </si>
  <si>
    <t>03</t>
  </si>
  <si>
    <t>0312010</t>
  </si>
  <si>
    <t>0731</t>
  </si>
  <si>
    <t>Капітальні видатки, в тому числі:</t>
  </si>
  <si>
    <t xml:space="preserve"> </t>
  </si>
  <si>
    <t>Перелік об’єктів, видатки на які у 2017 році будуть проводитися за рахунок коштів бюджету розвитку</t>
  </si>
  <si>
    <t>Капітальний ремонт парових котлів котельні  Броварської центральної районної лікарні</t>
  </si>
  <si>
    <t>Капітальний ремонт даху хірургічного корпусу Броварської центральної районної лікарні</t>
  </si>
  <si>
    <t>Капітальний ремонт Центр "Дитяча лікарня" Броварської центральної районної лікарні</t>
  </si>
  <si>
    <t>Капітальний ремонт вантажного ліфту хірургічного корпусу Броварської центральної районної лікарні</t>
  </si>
  <si>
    <t>Капітальний ремонт вантажного ліфту Центру "Дитяча лікарня" Броварської центральної районної лікарні</t>
  </si>
  <si>
    <t>Капітальний ремонт туберкульозного відділення  Броварської центральної районної лікарні</t>
  </si>
  <si>
    <t>Багатопрофільна стаціонарна медична допомога населенню</t>
  </si>
  <si>
    <t xml:space="preserve">Броварська районна Державна адміністрація </t>
  </si>
  <si>
    <t xml:space="preserve">Виготовлення проектно-кошторисної документації </t>
  </si>
  <si>
    <t>10</t>
  </si>
  <si>
    <t>Відділ освіти районної державної адміністрації</t>
  </si>
  <si>
    <t>Капітальний ремонт покрівлі даху Требухівської ЗОШ</t>
  </si>
  <si>
    <t>1011020</t>
  </si>
  <si>
    <t>0921</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</si>
  <si>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</si>
  <si>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Код ТПКВКМБ / ТКВКБМС2</t>
  </si>
  <si>
    <t>1020</t>
  </si>
  <si>
    <t xml:space="preserve">Реконструкція системи газопостачання вузлу обліку газу котельні ЗОШ І-ІІІ ст.с.Гоголів вул.Київська,167
</t>
  </si>
  <si>
    <t>Реконструкція системи газопостачання вузлу обліку газу котельні ЗОШ І-ІІ ст. с.Гоголів вул.Шевченка,13</t>
  </si>
  <si>
    <t>Капітальний ремонт Руднянської ЗОШ</t>
  </si>
  <si>
    <t>0180</t>
  </si>
  <si>
    <t>Інші субвенції</t>
  </si>
  <si>
    <t>76</t>
  </si>
  <si>
    <t>Управління фінансів районної державної адміністрації</t>
  </si>
  <si>
    <t>Капітальний ремонт інфекційного відділення Броварської центральної районної лікарні</t>
  </si>
  <si>
    <t>Капітальний ремонт приміщень швидкої допомоги (капітальний ремонт СШД оздоблення, електрика)</t>
  </si>
  <si>
    <t>Проектно кошторисна документація капітального ремонту Шевченківської ЗОШ</t>
  </si>
  <si>
    <t>Капітальний ремонт по заміні вікон Богданівської ЗОШ</t>
  </si>
  <si>
    <r>
      <t>Код програмної класифікації видатків та кредитування місцевого бюджету</t>
    </r>
    <r>
      <rPr>
        <b/>
        <vertAlign val="superscript"/>
        <sz val="14"/>
        <rFont val="Times New Roman"/>
        <family val="1"/>
      </rPr>
      <t>2</t>
    </r>
  </si>
  <si>
    <t>Капітальний ремонт вікон Русанівського НВК</t>
  </si>
  <si>
    <t>Капітальний ремонт покрівлі даху Шевченківської ЗОШ</t>
  </si>
  <si>
    <t>01</t>
  </si>
  <si>
    <t xml:space="preserve">Броварська районна рада </t>
  </si>
  <si>
    <t>7470</t>
  </si>
  <si>
    <t>0117470</t>
  </si>
  <si>
    <t>Внески до статутного капіталу суб`єктів господарювання</t>
  </si>
  <si>
    <t>Капітальні трансферти підприємствам (установам, організаціям)</t>
  </si>
  <si>
    <t>0490</t>
  </si>
  <si>
    <t>Виготовлення робочого проекту реконструкції покрівлі будівлі Пухівської ЗОШ</t>
  </si>
  <si>
    <t>Субвенція сільським, селищним радам</t>
  </si>
  <si>
    <t>Капітальний ремонт хірургічного корпусу Броварської ЦРЛ (заміна вікон) за адресою: м.Бровари, вул..Шевченка, 14 (виконання обласної цільової програми від 19.05.2017 року № 297 – 14 – VII «Про внесення змін до Програми будівництва, реконструкції та ремонту об`єктів інфраструктури Київської області на 2016-2017 роки» співфінансування 20%)</t>
  </si>
  <si>
    <t>Капітальний ремонт Погребської ЗОШ</t>
  </si>
  <si>
    <t xml:space="preserve">Реконструкція системи газопостачання Шевченківської ЗОШ І-ІІ ст. </t>
  </si>
  <si>
    <t xml:space="preserve">Реконструкція системи газопостачання Бобрицької ЗОШ І-ІІ ст. </t>
  </si>
  <si>
    <t xml:space="preserve">Реконструкція системи газопостачання Красилівської ЗОШ І-ІІ ст. </t>
  </si>
  <si>
    <t>Реконструкція системи газопостачання Тарасівського НВК</t>
  </si>
  <si>
    <t>Субвенція з державного бюджету місцевим бюджетам на здійснення заходів щодо соціально-економічного розвитку окремих територій</t>
  </si>
  <si>
    <t>Виготовлення проектно-кошторисної документації на здійснення капітального ремонту , щодо покращення енергозбереження  Богданівської ЗОШ</t>
  </si>
  <si>
    <t>Капітальний ремонт харчоблоку  Великодимерського СЗО НВК</t>
  </si>
  <si>
    <t>Капітальний ремонт системи опалення  Великодимерського СЗО НВК по вуд Заліська, 3</t>
  </si>
  <si>
    <t>2414090</t>
  </si>
  <si>
    <t>4090</t>
  </si>
  <si>
    <t>0828</t>
  </si>
  <si>
    <t>Відділ культури Броварської районної державної адміністрації</t>
  </si>
  <si>
    <t>24</t>
  </si>
  <si>
    <t>Палаци і будинки культури, клуби та інші заклади клубного типу</t>
  </si>
  <si>
    <t>Проект реконструкції вузла обліку газу котельні будинку культури с.Плоске, вул.Садова, 1-а</t>
  </si>
  <si>
    <t>Капітальний ремонт приміщень відділення терапевтичної стоматології Броварської центральної районної лікарні</t>
  </si>
  <si>
    <t>Управління соціального захисту населення Броварської районної державної адміністрації</t>
  </si>
  <si>
    <t>1518600</t>
  </si>
  <si>
    <t>8600</t>
  </si>
  <si>
    <t>0133</t>
  </si>
  <si>
    <t>Інші видатки</t>
  </si>
  <si>
    <t xml:space="preserve">Проект реконструкції покрівлі будівлі Пухівської ЗОШ І-ІІ ст. </t>
  </si>
  <si>
    <t>Капітальний ремонт  Великодимерського НВО</t>
  </si>
  <si>
    <t>1516322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</si>
  <si>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t>
  </si>
  <si>
    <t>6322</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</si>
  <si>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п`ятим-восьмим пункту 1 статті 10, а також осіб з інвалідністю I-II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</si>
  <si>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r>
      <t>Капітальний ремонткабінету фізики  Богданівської ЗОШ І-ІІ ступенів Броварсткргр району</t>
    </r>
    <r>
      <rPr>
        <b/>
        <sz val="10"/>
        <rFont val="Times New Roman"/>
        <family val="1"/>
      </rPr>
      <t xml:space="preserve"> (Субвенція з державного бюджету місцевим бюджетам на здійснення заходів щодо соціально-економічного розвитку окремих територій)</t>
    </r>
  </si>
  <si>
    <t xml:space="preserve">Реконструкція котельні Требухівської ЗОШ І-ІІ ст. </t>
  </si>
  <si>
    <r>
      <t xml:space="preserve">Капітальний ремонт мереж зовнішнього освітлення території Центру "Дитяча лікарня" Броварської центральної районної лікарні за адресою: вул.Я.Мудрого, 47, м. Бровари, Київської області </t>
    </r>
    <r>
      <rPr>
        <b/>
        <sz val="10"/>
        <rFont val="Times New Roman"/>
        <family val="1"/>
      </rPr>
      <t>(</t>
    </r>
    <r>
      <rPr>
        <sz val="10"/>
        <rFont val="Times New Roman"/>
        <family val="1"/>
      </rPr>
      <t>Субвенція з державного бюджету місцевим бюджетам на здійснення заходів щодо соціально-економічного розвитку окремих територій</t>
    </r>
    <r>
      <rPr>
        <b/>
        <sz val="10"/>
        <rFont val="Times New Roman"/>
        <family val="1"/>
      </rPr>
      <t>)</t>
    </r>
  </si>
  <si>
    <r>
      <t xml:space="preserve">Капітальний ремонт мереж зовнішнього освітлення території Броварської центральної районної лікарні за адресою: вул. Шевченка, 14, м. Бровари, Київська область </t>
    </r>
    <r>
      <rPr>
        <b/>
        <sz val="10"/>
        <rFont val="Times New Roman"/>
        <family val="1"/>
      </rPr>
      <t>(</t>
    </r>
    <r>
      <rPr>
        <sz val="10"/>
        <rFont val="Times New Roman"/>
        <family val="1"/>
      </rPr>
      <t>Субвенція з державного бюджету місцевим бюджетам на здійснення заходів щодо соціально-економічного розвитку окремих територій</t>
    </r>
    <r>
      <rPr>
        <b/>
        <sz val="10"/>
        <rFont val="Times New Roman"/>
        <family val="1"/>
      </rPr>
      <t>)</t>
    </r>
  </si>
  <si>
    <t>від 22.12.2016 № 254-21 позач.-VІІ</t>
  </si>
  <si>
    <t xml:space="preserve">№ 415-33 позач.-VІІ) </t>
  </si>
  <si>
    <t>(в редакції сесії райради від 23.11.2017</t>
  </si>
</sst>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58">
    <font>
      <sz val="10"/>
      <name val="Arial Cyr"/>
      <family val="0"/>
    </font>
    <font>
      <sz val="10"/>
      <name val="Times New Roman"/>
      <family val="1"/>
    </font>
    <font>
      <sz val="11"/>
      <name val="Times New Roman"/>
      <family val="1"/>
    </font>
    <font>
      <b/>
      <sz val="18"/>
      <name val="Times New Roman"/>
      <family val="1"/>
    </font>
    <font>
      <b/>
      <sz val="14"/>
      <name val="Times New Roman"/>
      <family val="1"/>
    </font>
    <font>
      <b/>
      <sz val="11"/>
      <name val="Times New Roman"/>
      <family val="1"/>
    </font>
    <font>
      <b/>
      <vertAlign val="superscript"/>
      <sz val="11"/>
      <name val="Times New Roman"/>
      <family val="1"/>
    </font>
    <font>
      <sz val="10"/>
      <color indexed="8"/>
      <name val="Arial"/>
      <family val="2"/>
    </font>
    <font>
      <sz val="8"/>
      <name val="Arial Cyr"/>
      <family val="0"/>
    </font>
    <font>
      <b/>
      <sz val="12"/>
      <name val="Times New Roman"/>
      <family val="1"/>
    </font>
    <font>
      <sz val="12"/>
      <name val="Times New Roman"/>
      <family val="1"/>
    </font>
    <font>
      <u val="single"/>
      <sz val="10"/>
      <color indexed="12"/>
      <name val="Arial Cyr"/>
      <family val="0"/>
    </font>
    <font>
      <u val="single"/>
      <sz val="10"/>
      <color indexed="36"/>
      <name val="Arial Cyr"/>
      <family val="0"/>
    </font>
    <font>
      <b/>
      <sz val="13"/>
      <color indexed="8"/>
      <name val="Times New Roman"/>
      <family val="1"/>
    </font>
    <font>
      <sz val="13"/>
      <color indexed="8"/>
      <name val="Times New Roman"/>
      <family val="1"/>
    </font>
    <font>
      <b/>
      <sz val="12"/>
      <color indexed="8"/>
      <name val="Times New Roman"/>
      <family val="1"/>
    </font>
    <font>
      <sz val="14"/>
      <name val="Times New Roman"/>
      <family val="1"/>
    </font>
    <font>
      <sz val="14"/>
      <color indexed="8"/>
      <name val="Times New Roman"/>
      <family val="1"/>
    </font>
    <font>
      <sz val="10"/>
      <color indexed="8"/>
      <name val="Times New Roman"/>
      <family val="1"/>
    </font>
    <font>
      <sz val="12"/>
      <color indexed="8"/>
      <name val="Times New Roman"/>
      <family val="1"/>
    </font>
    <font>
      <b/>
      <vertAlign val="superscript"/>
      <sz val="14"/>
      <name val="Times New Roman"/>
      <family val="1"/>
    </font>
    <font>
      <b/>
      <sz val="13"/>
      <name val="Times New Roman"/>
      <family val="1"/>
    </font>
    <font>
      <sz val="13"/>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lignment vertical="top"/>
      <protection/>
    </xf>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2" borderId="0" applyNumberFormat="0" applyBorder="0" applyAlignment="0" applyProtection="0"/>
  </cellStyleXfs>
  <cellXfs count="92">
    <xf numFmtId="0" fontId="0" fillId="0" borderId="0" xfId="0" applyAlignment="1">
      <alignment/>
    </xf>
    <xf numFmtId="0" fontId="1" fillId="0" borderId="0" xfId="0" applyFont="1" applyAlignment="1">
      <alignment/>
    </xf>
    <xf numFmtId="0" fontId="4" fillId="0" borderId="1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0" xfId="0" applyNumberFormat="1" applyFont="1" applyFill="1" applyBorder="1" applyAlignment="1" applyProtection="1">
      <alignment horizontal="right" vertical="center"/>
      <protection/>
    </xf>
    <xf numFmtId="188" fontId="13" fillId="0" borderId="11" xfId="49" applyNumberFormat="1" applyFont="1" applyBorder="1">
      <alignment vertical="top"/>
      <protection/>
    </xf>
    <xf numFmtId="4" fontId="13" fillId="0" borderId="11" xfId="49" applyNumberFormat="1" applyFont="1" applyBorder="1" applyAlignment="1">
      <alignment horizontal="center" vertical="center"/>
      <protection/>
    </xf>
    <xf numFmtId="188" fontId="14" fillId="0" borderId="11" xfId="49" applyNumberFormat="1" applyFont="1" applyBorder="1">
      <alignment vertical="top"/>
      <protection/>
    </xf>
    <xf numFmtId="4" fontId="14" fillId="0" borderId="11" xfId="49" applyNumberFormat="1" applyFont="1" applyBorder="1" applyAlignment="1">
      <alignment horizontal="center" vertical="center"/>
      <protection/>
    </xf>
    <xf numFmtId="188" fontId="15" fillId="0" borderId="11" xfId="49" applyNumberFormat="1" applyFont="1" applyBorder="1">
      <alignment vertical="top"/>
      <protection/>
    </xf>
    <xf numFmtId="4" fontId="15" fillId="0" borderId="11" xfId="49" applyNumberFormat="1" applyFont="1" applyBorder="1" applyAlignment="1">
      <alignment horizontal="center" vertical="center"/>
      <protection/>
    </xf>
    <xf numFmtId="188" fontId="13" fillId="0" borderId="0" xfId="49" applyNumberFormat="1" applyFont="1" applyBorder="1">
      <alignment vertical="top"/>
      <protection/>
    </xf>
    <xf numFmtId="4" fontId="13" fillId="0" borderId="0" xfId="49" applyNumberFormat="1" applyFont="1" applyBorder="1" applyAlignment="1">
      <alignment horizontal="center" vertical="center"/>
      <protection/>
    </xf>
    <xf numFmtId="0" fontId="17" fillId="0" borderId="0" xfId="0" applyFont="1" applyAlignment="1">
      <alignment/>
    </xf>
    <xf numFmtId="188" fontId="18" fillId="0" borderId="11" xfId="49" applyNumberFormat="1" applyFont="1" applyBorder="1">
      <alignment vertical="top"/>
      <protection/>
    </xf>
    <xf numFmtId="4" fontId="19" fillId="0" borderId="11" xfId="49" applyNumberFormat="1" applyFont="1" applyBorder="1" applyAlignment="1">
      <alignment horizontal="center" vertical="center"/>
      <protection/>
    </xf>
    <xf numFmtId="0" fontId="16" fillId="0" borderId="0" xfId="0" applyFont="1" applyAlignment="1">
      <alignment/>
    </xf>
    <xf numFmtId="0" fontId="16" fillId="0" borderId="0" xfId="0" applyNumberFormat="1" applyFont="1" applyFill="1" applyAlignment="1" applyProtection="1">
      <alignment/>
      <protection/>
    </xf>
    <xf numFmtId="0" fontId="16" fillId="0" borderId="10" xfId="0" applyFont="1" applyFill="1" applyBorder="1" applyAlignment="1">
      <alignment horizontal="center"/>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49" fontId="4" fillId="0" borderId="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 fontId="9" fillId="0" borderId="11" xfId="0" applyNumberFormat="1" applyFont="1" applyBorder="1" applyAlignment="1">
      <alignment horizontal="center" vertical="center" wrapText="1"/>
    </xf>
    <xf numFmtId="0" fontId="4" fillId="0" borderId="11" xfId="0" applyFont="1" applyBorder="1" applyAlignment="1">
      <alignment vertical="center" wrapText="1"/>
    </xf>
    <xf numFmtId="0" fontId="1" fillId="0" borderId="0" xfId="0" applyNumberFormat="1" applyFont="1" applyFill="1" applyAlignment="1" applyProtection="1">
      <alignment/>
      <protection/>
    </xf>
    <xf numFmtId="0" fontId="1" fillId="0" borderId="0" xfId="0" applyFont="1" applyFill="1" applyAlignment="1">
      <alignment/>
    </xf>
    <xf numFmtId="0" fontId="10" fillId="0" borderId="0" xfId="0" applyNumberFormat="1" applyFont="1" applyFill="1" applyAlignment="1" applyProtection="1">
      <alignment/>
      <protection/>
    </xf>
    <xf numFmtId="0" fontId="10" fillId="0"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protection/>
    </xf>
    <xf numFmtId="49" fontId="4" fillId="0" borderId="11" xfId="0" applyNumberFormat="1" applyFont="1" applyFill="1" applyBorder="1" applyAlignment="1">
      <alignment vertical="center"/>
    </xf>
    <xf numFmtId="0" fontId="21" fillId="0" borderId="11" xfId="0" applyFont="1" applyBorder="1" applyAlignment="1">
      <alignment horizontal="left" vertical="center" wrapText="1"/>
    </xf>
    <xf numFmtId="0" fontId="16" fillId="0" borderId="11" xfId="0" applyFont="1" applyBorder="1" applyAlignment="1" quotePrefix="1">
      <alignment horizontal="center" vertical="center"/>
    </xf>
    <xf numFmtId="49" fontId="16" fillId="0" borderId="11" xfId="0" applyNumberFormat="1" applyFont="1" applyBorder="1" applyAlignment="1">
      <alignment horizontal="center" vertical="center"/>
    </xf>
    <xf numFmtId="0" fontId="10" fillId="0" borderId="11" xfId="0" applyFont="1" applyBorder="1" applyAlignment="1">
      <alignment horizontal="center" vertical="center" wrapText="1"/>
    </xf>
    <xf numFmtId="0" fontId="9" fillId="0" borderId="0" xfId="0" applyNumberFormat="1" applyFont="1" applyFill="1" applyAlignment="1" applyProtection="1">
      <alignment/>
      <protection/>
    </xf>
    <xf numFmtId="0" fontId="4" fillId="0" borderId="11" xfId="0" applyFont="1" applyFill="1" applyBorder="1" applyAlignment="1" quotePrefix="1">
      <alignment vertical="center"/>
    </xf>
    <xf numFmtId="188" fontId="13" fillId="0" borderId="11" xfId="49" applyNumberFormat="1" applyFont="1" applyBorder="1" applyAlignment="1">
      <alignment horizontal="left" vertical="center" wrapText="1"/>
      <protection/>
    </xf>
    <xf numFmtId="0" fontId="9" fillId="0" borderId="0" xfId="0" applyFont="1" applyFill="1" applyAlignment="1">
      <alignment/>
    </xf>
    <xf numFmtId="188" fontId="15" fillId="0" borderId="11" xfId="49" applyNumberFormat="1" applyFont="1" applyBorder="1" applyAlignment="1">
      <alignment horizontal="left" vertical="center" wrapText="1"/>
      <protection/>
    </xf>
    <xf numFmtId="0" fontId="21" fillId="0" borderId="11" xfId="0" applyFont="1" applyFill="1" applyBorder="1" applyAlignment="1">
      <alignment horizontal="left" vertical="center" wrapText="1"/>
    </xf>
    <xf numFmtId="4" fontId="10" fillId="0" borderId="11" xfId="0" applyNumberFormat="1" applyFont="1" applyBorder="1" applyAlignment="1">
      <alignment horizontal="center" vertical="center"/>
    </xf>
    <xf numFmtId="0" fontId="21" fillId="0" borderId="11" xfId="0" applyFont="1" applyBorder="1" applyAlignment="1">
      <alignment horizontal="left" vertical="justify" wrapText="1"/>
    </xf>
    <xf numFmtId="0" fontId="4" fillId="0" borderId="0" xfId="0" applyFont="1" applyFill="1" applyBorder="1" applyAlignment="1" quotePrefix="1">
      <alignment vertical="center"/>
    </xf>
    <xf numFmtId="0" fontId="21" fillId="0" borderId="0" xfId="0" applyFont="1" applyBorder="1" applyAlignment="1">
      <alignment horizontal="left" vertical="center" wrapText="1"/>
    </xf>
    <xf numFmtId="188" fontId="13" fillId="0" borderId="0" xfId="49" applyNumberFormat="1" applyFont="1" applyBorder="1" applyAlignment="1">
      <alignment horizontal="left" vertical="center" wrapText="1"/>
      <protection/>
    </xf>
    <xf numFmtId="0" fontId="4" fillId="0" borderId="0" xfId="0" applyFont="1" applyAlignment="1">
      <alignment horizontal="left"/>
    </xf>
    <xf numFmtId="0" fontId="4" fillId="0" borderId="0" xfId="0" applyFont="1" applyAlignment="1">
      <alignment/>
    </xf>
    <xf numFmtId="0" fontId="16" fillId="0" borderId="0" xfId="0" applyFont="1" applyFill="1" applyAlignment="1">
      <alignment/>
    </xf>
    <xf numFmtId="4" fontId="1" fillId="0" borderId="0" xfId="0" applyNumberFormat="1" applyFont="1" applyFill="1" applyAlignment="1">
      <alignment/>
    </xf>
    <xf numFmtId="0" fontId="21" fillId="0" borderId="12" xfId="0" applyFont="1" applyBorder="1" applyAlignment="1">
      <alignment horizontal="left" vertical="center" wrapText="1"/>
    </xf>
    <xf numFmtId="188" fontId="15" fillId="0" borderId="12" xfId="49" applyNumberFormat="1" applyFont="1" applyBorder="1">
      <alignment vertical="top"/>
      <protection/>
    </xf>
    <xf numFmtId="4" fontId="10" fillId="0" borderId="12" xfId="0" applyNumberFormat="1" applyFont="1" applyBorder="1" applyAlignment="1">
      <alignment horizontal="center" vertical="center"/>
    </xf>
    <xf numFmtId="49" fontId="16" fillId="0" borderId="11" xfId="0" applyNumberFormat="1" applyFont="1" applyBorder="1" applyAlignment="1">
      <alignment horizontal="center" vertical="center" wrapText="1"/>
    </xf>
    <xf numFmtId="49" fontId="16" fillId="0" borderId="11" xfId="0" applyNumberFormat="1" applyFont="1" applyFill="1" applyBorder="1" applyAlignment="1" applyProtection="1">
      <alignment horizontal="center" vertical="center" wrapText="1"/>
      <protection/>
    </xf>
    <xf numFmtId="4" fontId="9" fillId="0" borderId="11" xfId="0" applyNumberFormat="1" applyFont="1" applyBorder="1" applyAlignment="1">
      <alignment horizontal="center" vertical="center"/>
    </xf>
    <xf numFmtId="4" fontId="9" fillId="0" borderId="0" xfId="0" applyNumberFormat="1" applyFont="1" applyFill="1" applyAlignment="1">
      <alignment/>
    </xf>
    <xf numFmtId="0" fontId="4" fillId="0" borderId="11" xfId="0" applyFont="1" applyFill="1" applyBorder="1" applyAlignment="1" quotePrefix="1">
      <alignment horizontal="left" vertical="center"/>
    </xf>
    <xf numFmtId="4" fontId="19" fillId="0" borderId="12" xfId="49" applyNumberFormat="1" applyFont="1" applyBorder="1" applyAlignment="1">
      <alignment horizontal="center" vertical="center"/>
      <protection/>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 fillId="0" borderId="0" xfId="0" applyNumberFormat="1" applyFont="1" applyFill="1" applyAlignment="1" applyProtection="1">
      <alignment horizontal="left" vertical="center" wrapText="1"/>
      <protection/>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16" fillId="0" borderId="11" xfId="0" applyFont="1" applyFill="1" applyBorder="1" applyAlignment="1" quotePrefix="1">
      <alignment horizontal="center" vertical="center"/>
    </xf>
    <xf numFmtId="49" fontId="16" fillId="0" borderId="11" xfId="0" applyNumberFormat="1" applyFont="1" applyFill="1" applyBorder="1" applyAlignment="1">
      <alignment horizontal="center"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12" xfId="0" applyNumberFormat="1" applyFont="1" applyFill="1" applyBorder="1" applyAlignment="1" applyProtection="1">
      <alignment horizontal="center" vertical="center" wrapText="1"/>
      <protection/>
    </xf>
    <xf numFmtId="49" fontId="16" fillId="0" borderId="13" xfId="0" applyNumberFormat="1" applyFont="1" applyFill="1" applyBorder="1" applyAlignment="1" applyProtection="1">
      <alignment horizontal="center" vertical="center" wrapText="1"/>
      <protection/>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6" fillId="0" borderId="11" xfId="0" applyFont="1" applyBorder="1" applyAlignment="1" quotePrefix="1">
      <alignment horizontal="center" vertical="center"/>
    </xf>
    <xf numFmtId="0" fontId="10" fillId="0" borderId="11" xfId="0" applyFont="1" applyBorder="1" applyAlignment="1">
      <alignment horizontal="center" vertical="center" wrapText="1"/>
    </xf>
    <xf numFmtId="0" fontId="2" fillId="0" borderId="0" xfId="0" applyFont="1" applyAlignment="1">
      <alignment/>
    </xf>
    <xf numFmtId="0" fontId="1" fillId="0" borderId="0" xfId="0" applyFont="1" applyAlignment="1">
      <alignment/>
    </xf>
    <xf numFmtId="0" fontId="0" fillId="0" borderId="0" xfId="0"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9"/>
  <sheetViews>
    <sheetView tabSelected="1" zoomScale="75" zoomScaleNormal="75" zoomScalePageLayoutView="0" workbookViewId="0" topLeftCell="A1">
      <selection activeCell="G7" sqref="G7"/>
    </sheetView>
  </sheetViews>
  <sheetFormatPr defaultColWidth="7.875" defaultRowHeight="12.75"/>
  <cols>
    <col min="1" max="1" width="4.875" style="27" customWidth="1"/>
    <col min="2" max="2" width="13.00390625" style="19" customWidth="1"/>
    <col min="3" max="3" width="12.125" style="19" customWidth="1"/>
    <col min="4" max="4" width="12.375" style="19" customWidth="1"/>
    <col min="5" max="5" width="32.125" style="27" customWidth="1"/>
    <col min="6" max="6" width="56.125" style="27" customWidth="1"/>
    <col min="7" max="7" width="12.125" style="27" customWidth="1"/>
    <col min="8" max="8" width="14.75390625" style="27" customWidth="1"/>
    <col min="9" max="9" width="14.375" style="27" customWidth="1"/>
    <col min="10" max="10" width="18.125" style="29" customWidth="1"/>
    <col min="11" max="11" width="7.875" style="28" customWidth="1"/>
    <col min="12" max="12" width="14.375" style="28" bestFit="1" customWidth="1"/>
    <col min="13" max="13" width="7.875" style="28" customWidth="1"/>
    <col min="14" max="14" width="11.625" style="28" bestFit="1" customWidth="1"/>
    <col min="15" max="15" width="7.875" style="28" customWidth="1"/>
    <col min="16" max="16" width="9.125" style="28" bestFit="1" customWidth="1"/>
    <col min="17" max="16384" width="7.875" style="28" customWidth="1"/>
  </cols>
  <sheetData>
    <row r="1" spans="2:7" s="1" customFormat="1" ht="18.75" customHeight="1">
      <c r="B1" s="18"/>
      <c r="C1" s="18"/>
      <c r="D1" s="18"/>
      <c r="G1" s="89" t="s">
        <v>12</v>
      </c>
    </row>
    <row r="2" spans="2:7" s="1" customFormat="1" ht="18.75">
      <c r="B2" s="18"/>
      <c r="C2" s="18"/>
      <c r="D2" s="18"/>
      <c r="G2" s="1" t="s">
        <v>0</v>
      </c>
    </row>
    <row r="3" spans="2:7" s="1" customFormat="1" ht="18.75">
      <c r="B3" s="18"/>
      <c r="C3" s="18"/>
      <c r="D3" s="18"/>
      <c r="G3" s="1" t="s">
        <v>92</v>
      </c>
    </row>
    <row r="4" spans="2:7" s="1" customFormat="1" ht="18.75">
      <c r="B4" s="18"/>
      <c r="C4" s="18"/>
      <c r="D4" s="18"/>
      <c r="G4" s="1" t="s">
        <v>94</v>
      </c>
    </row>
    <row r="5" spans="2:10" s="1" customFormat="1" ht="18.75">
      <c r="B5" s="18"/>
      <c r="C5" s="18"/>
      <c r="D5" s="66"/>
      <c r="E5" s="66"/>
      <c r="F5" s="66"/>
      <c r="G5" s="90" t="s">
        <v>93</v>
      </c>
      <c r="H5" s="91"/>
      <c r="I5" s="91"/>
      <c r="J5" s="91"/>
    </row>
    <row r="6" spans="2:10" ht="45" customHeight="1">
      <c r="B6" s="64" t="s">
        <v>18</v>
      </c>
      <c r="C6" s="65"/>
      <c r="D6" s="65"/>
      <c r="E6" s="65"/>
      <c r="F6" s="65"/>
      <c r="G6" s="65"/>
      <c r="H6" s="65"/>
      <c r="I6" s="65"/>
      <c r="J6" s="65"/>
    </row>
    <row r="7" spans="2:10" ht="18.75">
      <c r="B7" s="2"/>
      <c r="C7" s="20"/>
      <c r="D7" s="20"/>
      <c r="E7" s="31"/>
      <c r="F7" s="32"/>
      <c r="G7" s="32"/>
      <c r="H7" s="33"/>
      <c r="I7" s="32"/>
      <c r="J7" s="6" t="s">
        <v>1</v>
      </c>
    </row>
    <row r="8" spans="1:10" ht="135.75">
      <c r="A8" s="34"/>
      <c r="B8" s="3" t="s">
        <v>47</v>
      </c>
      <c r="C8" s="3" t="s">
        <v>34</v>
      </c>
      <c r="D8" s="3" t="s">
        <v>2</v>
      </c>
      <c r="E8" s="3" t="s">
        <v>3</v>
      </c>
      <c r="F8" s="4" t="s">
        <v>4</v>
      </c>
      <c r="G8" s="4" t="s">
        <v>5</v>
      </c>
      <c r="H8" s="4" t="s">
        <v>6</v>
      </c>
      <c r="I8" s="4" t="s">
        <v>7</v>
      </c>
      <c r="J8" s="5" t="s">
        <v>8</v>
      </c>
    </row>
    <row r="9" spans="1:10" ht="18.75">
      <c r="A9" s="34"/>
      <c r="B9" s="3"/>
      <c r="C9" s="3"/>
      <c r="D9" s="35" t="s">
        <v>50</v>
      </c>
      <c r="E9" s="36" t="s">
        <v>51</v>
      </c>
      <c r="F9" s="4"/>
      <c r="G9" s="4"/>
      <c r="H9" s="4"/>
      <c r="I9" s="4"/>
      <c r="J9" s="25">
        <f>J10</f>
        <v>635900</v>
      </c>
    </row>
    <row r="10" spans="1:10" ht="33">
      <c r="A10" s="34"/>
      <c r="B10" s="22" t="s">
        <v>53</v>
      </c>
      <c r="C10" s="37" t="s">
        <v>52</v>
      </c>
      <c r="D10" s="38" t="s">
        <v>56</v>
      </c>
      <c r="E10" s="39" t="s">
        <v>54</v>
      </c>
      <c r="F10" s="36" t="s">
        <v>55</v>
      </c>
      <c r="G10" s="24"/>
      <c r="H10" s="24"/>
      <c r="I10" s="24"/>
      <c r="J10" s="10">
        <f>185900+450000</f>
        <v>635900</v>
      </c>
    </row>
    <row r="11" spans="1:11" s="43" customFormat="1" ht="33">
      <c r="A11" s="40"/>
      <c r="B11" s="21"/>
      <c r="C11" s="21"/>
      <c r="D11" s="41" t="s">
        <v>13</v>
      </c>
      <c r="E11" s="36" t="s">
        <v>26</v>
      </c>
      <c r="F11" s="42"/>
      <c r="G11" s="7"/>
      <c r="H11" s="7"/>
      <c r="I11" s="7"/>
      <c r="J11" s="8">
        <f>J12</f>
        <v>12443781.4</v>
      </c>
      <c r="K11" s="43" t="s">
        <v>17</v>
      </c>
    </row>
    <row r="12" spans="1:10" s="30" customFormat="1" ht="16.5">
      <c r="A12" s="29"/>
      <c r="B12" s="67" t="s">
        <v>14</v>
      </c>
      <c r="C12" s="70">
        <v>2010</v>
      </c>
      <c r="D12" s="71" t="s">
        <v>15</v>
      </c>
      <c r="E12" s="72" t="s">
        <v>25</v>
      </c>
      <c r="F12" s="36" t="s">
        <v>16</v>
      </c>
      <c r="G12" s="9"/>
      <c r="H12" s="9"/>
      <c r="I12" s="9"/>
      <c r="J12" s="10">
        <f>SUM(J13:J24)</f>
        <v>12443781.4</v>
      </c>
    </row>
    <row r="13" spans="1:10" s="30" customFormat="1" ht="114.75" customHeight="1">
      <c r="A13" s="29"/>
      <c r="B13" s="68"/>
      <c r="C13" s="70"/>
      <c r="D13" s="71"/>
      <c r="E13" s="73"/>
      <c r="F13" s="36" t="s">
        <v>90</v>
      </c>
      <c r="G13" s="9"/>
      <c r="H13" s="9"/>
      <c r="I13" s="9"/>
      <c r="J13" s="10">
        <v>209029</v>
      </c>
    </row>
    <row r="14" spans="1:10" s="30" customFormat="1" ht="91.5">
      <c r="A14" s="29"/>
      <c r="B14" s="68"/>
      <c r="C14" s="70"/>
      <c r="D14" s="71"/>
      <c r="E14" s="73"/>
      <c r="F14" s="36" t="s">
        <v>91</v>
      </c>
      <c r="G14" s="9"/>
      <c r="H14" s="9"/>
      <c r="I14" s="9"/>
      <c r="J14" s="10">
        <v>586268</v>
      </c>
    </row>
    <row r="15" spans="1:10" s="30" customFormat="1" ht="33">
      <c r="A15" s="29"/>
      <c r="B15" s="68"/>
      <c r="C15" s="70"/>
      <c r="D15" s="71"/>
      <c r="E15" s="73"/>
      <c r="F15" s="36" t="s">
        <v>19</v>
      </c>
      <c r="G15" s="9"/>
      <c r="H15" s="9"/>
      <c r="I15" s="9"/>
      <c r="J15" s="10">
        <v>1200000</v>
      </c>
    </row>
    <row r="16" spans="1:10" s="43" customFormat="1" ht="39.75" customHeight="1">
      <c r="A16" s="40"/>
      <c r="B16" s="68"/>
      <c r="C16" s="70"/>
      <c r="D16" s="71"/>
      <c r="E16" s="73"/>
      <c r="F16" s="36" t="s">
        <v>44</v>
      </c>
      <c r="G16" s="16"/>
      <c r="H16" s="16"/>
      <c r="I16" s="16"/>
      <c r="J16" s="17">
        <v>549184.4</v>
      </c>
    </row>
    <row r="17" spans="1:10" s="43" customFormat="1" ht="33">
      <c r="A17" s="40"/>
      <c r="B17" s="68"/>
      <c r="C17" s="70"/>
      <c r="D17" s="71"/>
      <c r="E17" s="73"/>
      <c r="F17" s="36" t="s">
        <v>20</v>
      </c>
      <c r="G17" s="9"/>
      <c r="H17" s="9"/>
      <c r="I17" s="9"/>
      <c r="J17" s="10">
        <v>1470000</v>
      </c>
    </row>
    <row r="18" spans="2:10" ht="33">
      <c r="B18" s="68"/>
      <c r="C18" s="70"/>
      <c r="D18" s="71"/>
      <c r="E18" s="73"/>
      <c r="F18" s="36" t="s">
        <v>43</v>
      </c>
      <c r="G18" s="16"/>
      <c r="H18" s="16"/>
      <c r="I18" s="16"/>
      <c r="J18" s="17">
        <f>299000+300000+299000+425000+351000</f>
        <v>1674000</v>
      </c>
    </row>
    <row r="19" spans="1:10" s="43" customFormat="1" ht="49.5">
      <c r="A19" s="40"/>
      <c r="B19" s="68"/>
      <c r="C19" s="70"/>
      <c r="D19" s="71"/>
      <c r="E19" s="73"/>
      <c r="F19" s="36" t="s">
        <v>22</v>
      </c>
      <c r="G19" s="9"/>
      <c r="H19" s="9"/>
      <c r="I19" s="9"/>
      <c r="J19" s="10">
        <v>1200000</v>
      </c>
    </row>
    <row r="20" spans="1:10" s="43" customFormat="1" ht="49.5">
      <c r="A20" s="40"/>
      <c r="B20" s="68"/>
      <c r="C20" s="70"/>
      <c r="D20" s="71"/>
      <c r="E20" s="73"/>
      <c r="F20" s="36" t="s">
        <v>23</v>
      </c>
      <c r="G20" s="9"/>
      <c r="H20" s="9"/>
      <c r="I20" s="9"/>
      <c r="J20" s="10">
        <v>1200000</v>
      </c>
    </row>
    <row r="21" spans="2:10" ht="42.75" customHeight="1">
      <c r="B21" s="68"/>
      <c r="C21" s="70"/>
      <c r="D21" s="71"/>
      <c r="E21" s="73"/>
      <c r="F21" s="36" t="s">
        <v>24</v>
      </c>
      <c r="G21" s="9"/>
      <c r="H21" s="9"/>
      <c r="I21" s="9"/>
      <c r="J21" s="10">
        <v>1200000</v>
      </c>
    </row>
    <row r="22" spans="2:10" ht="23.25" customHeight="1">
      <c r="B22" s="68"/>
      <c r="C22" s="70"/>
      <c r="D22" s="71"/>
      <c r="E22" s="73"/>
      <c r="F22" s="36" t="s">
        <v>27</v>
      </c>
      <c r="G22" s="9"/>
      <c r="H22" s="9"/>
      <c r="I22" s="9"/>
      <c r="J22" s="10">
        <v>260000</v>
      </c>
    </row>
    <row r="23" spans="2:10" ht="49.5">
      <c r="B23" s="68"/>
      <c r="C23" s="70"/>
      <c r="D23" s="71"/>
      <c r="E23" s="73"/>
      <c r="F23" s="36" t="s">
        <v>76</v>
      </c>
      <c r="G23" s="9"/>
      <c r="H23" s="9"/>
      <c r="I23" s="9"/>
      <c r="J23" s="10">
        <v>169500</v>
      </c>
    </row>
    <row r="24" spans="2:10" ht="33">
      <c r="B24" s="69"/>
      <c r="C24" s="70"/>
      <c r="D24" s="71"/>
      <c r="E24" s="74"/>
      <c r="F24" s="36" t="s">
        <v>21</v>
      </c>
      <c r="G24" s="9"/>
      <c r="H24" s="9"/>
      <c r="I24" s="9"/>
      <c r="J24" s="10">
        <f>1490000+1235800</f>
        <v>2725800</v>
      </c>
    </row>
    <row r="25" spans="2:10" ht="33">
      <c r="B25" s="21"/>
      <c r="C25" s="21"/>
      <c r="D25" s="41" t="s">
        <v>28</v>
      </c>
      <c r="E25" s="36" t="s">
        <v>29</v>
      </c>
      <c r="F25" s="44"/>
      <c r="G25" s="11"/>
      <c r="H25" s="11"/>
      <c r="I25" s="11"/>
      <c r="J25" s="8">
        <f>J26</f>
        <v>8445361.2</v>
      </c>
    </row>
    <row r="26" spans="2:10" ht="16.5">
      <c r="B26" s="67" t="s">
        <v>31</v>
      </c>
      <c r="C26" s="79" t="s">
        <v>35</v>
      </c>
      <c r="D26" s="81" t="s">
        <v>32</v>
      </c>
      <c r="E26" s="83" t="s">
        <v>33</v>
      </c>
      <c r="F26" s="36" t="s">
        <v>16</v>
      </c>
      <c r="G26" s="11"/>
      <c r="H26" s="11"/>
      <c r="I26" s="11"/>
      <c r="J26" s="10">
        <f>SUM(J27:J47)</f>
        <v>8445361.2</v>
      </c>
    </row>
    <row r="27" spans="2:10" ht="66">
      <c r="B27" s="68"/>
      <c r="C27" s="80"/>
      <c r="D27" s="82"/>
      <c r="E27" s="84"/>
      <c r="F27" s="45" t="s">
        <v>66</v>
      </c>
      <c r="G27" s="11"/>
      <c r="H27" s="11"/>
      <c r="I27" s="11"/>
      <c r="J27" s="17">
        <v>93491.65</v>
      </c>
    </row>
    <row r="28" spans="2:10" ht="75">
      <c r="B28" s="68"/>
      <c r="C28" s="80"/>
      <c r="D28" s="82"/>
      <c r="E28" s="84"/>
      <c r="F28" s="45" t="s">
        <v>88</v>
      </c>
      <c r="G28" s="11"/>
      <c r="H28" s="11"/>
      <c r="I28" s="11"/>
      <c r="J28" s="17">
        <v>125000</v>
      </c>
    </row>
    <row r="29" spans="2:10" ht="33">
      <c r="B29" s="68"/>
      <c r="C29" s="80"/>
      <c r="D29" s="82"/>
      <c r="E29" s="84"/>
      <c r="F29" s="45" t="s">
        <v>46</v>
      </c>
      <c r="G29" s="11"/>
      <c r="H29" s="11"/>
      <c r="I29" s="11"/>
      <c r="J29" s="17">
        <f>193764.09+198000-19081.29</f>
        <v>372682.8</v>
      </c>
    </row>
    <row r="30" spans="1:10" ht="18.75">
      <c r="A30" s="15"/>
      <c r="B30" s="68"/>
      <c r="C30" s="80"/>
      <c r="D30" s="82"/>
      <c r="E30" s="84"/>
      <c r="F30" s="36" t="s">
        <v>60</v>
      </c>
      <c r="G30" s="11"/>
      <c r="H30" s="11"/>
      <c r="I30" s="11"/>
      <c r="J30" s="46">
        <f>500000+126800+600000</f>
        <v>1226800</v>
      </c>
    </row>
    <row r="31" spans="1:10" ht="18.75">
      <c r="A31" s="15"/>
      <c r="B31" s="68"/>
      <c r="C31" s="80"/>
      <c r="D31" s="82"/>
      <c r="E31" s="84"/>
      <c r="F31" s="36" t="s">
        <v>38</v>
      </c>
      <c r="G31" s="11"/>
      <c r="H31" s="11"/>
      <c r="I31" s="11"/>
      <c r="J31" s="17">
        <f>313385.51-74838.05</f>
        <v>238547.46000000002</v>
      </c>
    </row>
    <row r="32" spans="2:10" ht="16.5">
      <c r="B32" s="68"/>
      <c r="C32" s="80"/>
      <c r="D32" s="82"/>
      <c r="E32" s="84"/>
      <c r="F32" s="36" t="s">
        <v>48</v>
      </c>
      <c r="G32" s="11"/>
      <c r="H32" s="11"/>
      <c r="I32" s="11"/>
      <c r="J32" s="46">
        <f>250000+250000</f>
        <v>500000</v>
      </c>
    </row>
    <row r="33" spans="2:10" ht="33">
      <c r="B33" s="68"/>
      <c r="C33" s="80"/>
      <c r="D33" s="82"/>
      <c r="E33" s="84"/>
      <c r="F33" s="36" t="s">
        <v>30</v>
      </c>
      <c r="G33" s="11"/>
      <c r="H33" s="11"/>
      <c r="I33" s="11"/>
      <c r="J33" s="46">
        <f>414300+158135</f>
        <v>572435</v>
      </c>
    </row>
    <row r="34" spans="2:10" ht="33">
      <c r="B34" s="68"/>
      <c r="C34" s="80"/>
      <c r="D34" s="82"/>
      <c r="E34" s="84"/>
      <c r="F34" s="36" t="s">
        <v>49</v>
      </c>
      <c r="G34" s="11"/>
      <c r="H34" s="11"/>
      <c r="I34" s="11"/>
      <c r="J34" s="46">
        <f>700000+783747+33155.31</f>
        <v>1516902.31</v>
      </c>
    </row>
    <row r="35" spans="2:10" ht="33">
      <c r="B35" s="68"/>
      <c r="C35" s="80"/>
      <c r="D35" s="82"/>
      <c r="E35" s="84"/>
      <c r="F35" s="36" t="s">
        <v>45</v>
      </c>
      <c r="G35" s="11"/>
      <c r="H35" s="11"/>
      <c r="I35" s="11"/>
      <c r="J35" s="17">
        <v>60000</v>
      </c>
    </row>
    <row r="36" spans="2:10" ht="45.75" customHeight="1">
      <c r="B36" s="68"/>
      <c r="C36" s="80"/>
      <c r="D36" s="82"/>
      <c r="E36" s="84"/>
      <c r="F36" s="36" t="s">
        <v>68</v>
      </c>
      <c r="G36" s="11"/>
      <c r="H36" s="11"/>
      <c r="I36" s="11"/>
      <c r="J36" s="46">
        <f>100000-71.45</f>
        <v>99928.55</v>
      </c>
    </row>
    <row r="37" spans="2:10" ht="16.5">
      <c r="B37" s="68"/>
      <c r="C37" s="80"/>
      <c r="D37" s="82"/>
      <c r="E37" s="84"/>
      <c r="F37" s="45" t="s">
        <v>83</v>
      </c>
      <c r="G37" s="11"/>
      <c r="H37" s="11"/>
      <c r="I37" s="11"/>
      <c r="J37" s="46">
        <f>850000+650000</f>
        <v>1500000</v>
      </c>
    </row>
    <row r="38" spans="2:10" ht="33">
      <c r="B38" s="68"/>
      <c r="C38" s="80"/>
      <c r="D38" s="82"/>
      <c r="E38" s="84"/>
      <c r="F38" s="36" t="s">
        <v>67</v>
      </c>
      <c r="G38" s="11"/>
      <c r="H38" s="11"/>
      <c r="I38" s="11"/>
      <c r="J38" s="46">
        <f>365000+546100-14002.57</f>
        <v>897097.43</v>
      </c>
    </row>
    <row r="39" spans="2:10" ht="33">
      <c r="B39" s="68"/>
      <c r="C39" s="80"/>
      <c r="D39" s="82"/>
      <c r="E39" s="84"/>
      <c r="F39" s="36" t="s">
        <v>62</v>
      </c>
      <c r="G39" s="11"/>
      <c r="H39" s="11"/>
      <c r="I39" s="11"/>
      <c r="J39" s="46">
        <v>149300</v>
      </c>
    </row>
    <row r="40" spans="1:10" ht="57" customHeight="1">
      <c r="A40" s="15"/>
      <c r="B40" s="68"/>
      <c r="C40" s="80"/>
      <c r="D40" s="82"/>
      <c r="E40" s="84"/>
      <c r="F40" s="47" t="s">
        <v>36</v>
      </c>
      <c r="G40" s="11"/>
      <c r="H40" s="11"/>
      <c r="I40" s="11"/>
      <c r="J40" s="17">
        <v>150000</v>
      </c>
    </row>
    <row r="41" spans="1:10" ht="49.5">
      <c r="A41" s="15"/>
      <c r="B41" s="68"/>
      <c r="C41" s="80"/>
      <c r="D41" s="82"/>
      <c r="E41" s="84"/>
      <c r="F41" s="36" t="s">
        <v>37</v>
      </c>
      <c r="G41" s="11"/>
      <c r="H41" s="11"/>
      <c r="I41" s="11"/>
      <c r="J41" s="17">
        <v>150000</v>
      </c>
    </row>
    <row r="42" spans="1:10" ht="33">
      <c r="A42" s="15"/>
      <c r="B42" s="68"/>
      <c r="C42" s="80"/>
      <c r="D42" s="82"/>
      <c r="E42" s="84"/>
      <c r="F42" s="36" t="s">
        <v>82</v>
      </c>
      <c r="G42" s="56"/>
      <c r="H42" s="56"/>
      <c r="I42" s="56"/>
      <c r="J42" s="63">
        <v>10000</v>
      </c>
    </row>
    <row r="43" spans="1:10" ht="27.75" customHeight="1">
      <c r="A43" s="15"/>
      <c r="B43" s="68"/>
      <c r="C43" s="80"/>
      <c r="D43" s="82"/>
      <c r="E43" s="84"/>
      <c r="F43" s="36" t="s">
        <v>89</v>
      </c>
      <c r="G43" s="56"/>
      <c r="H43" s="56"/>
      <c r="I43" s="56"/>
      <c r="J43" s="63">
        <v>150000</v>
      </c>
    </row>
    <row r="44" spans="2:10" ht="33">
      <c r="B44" s="68"/>
      <c r="C44" s="80"/>
      <c r="D44" s="82"/>
      <c r="E44" s="84"/>
      <c r="F44" s="55" t="s">
        <v>64</v>
      </c>
      <c r="G44" s="56"/>
      <c r="H44" s="56"/>
      <c r="I44" s="56"/>
      <c r="J44" s="57">
        <v>197456</v>
      </c>
    </row>
    <row r="45" spans="2:10" ht="33">
      <c r="B45" s="68"/>
      <c r="C45" s="80"/>
      <c r="D45" s="82"/>
      <c r="E45" s="84"/>
      <c r="F45" s="36" t="s">
        <v>63</v>
      </c>
      <c r="G45" s="11"/>
      <c r="H45" s="11"/>
      <c r="I45" s="11"/>
      <c r="J45" s="46">
        <v>198000</v>
      </c>
    </row>
    <row r="46" spans="2:10" ht="33">
      <c r="B46" s="68"/>
      <c r="C46" s="80"/>
      <c r="D46" s="82"/>
      <c r="E46" s="84"/>
      <c r="F46" s="36" t="s">
        <v>57</v>
      </c>
      <c r="G46" s="11"/>
      <c r="H46" s="11"/>
      <c r="I46" s="11"/>
      <c r="J46" s="46">
        <v>89400</v>
      </c>
    </row>
    <row r="47" spans="2:10" ht="33">
      <c r="B47" s="68"/>
      <c r="C47" s="80"/>
      <c r="D47" s="82"/>
      <c r="E47" s="84"/>
      <c r="F47" s="36" t="s">
        <v>61</v>
      </c>
      <c r="G47" s="11"/>
      <c r="H47" s="11"/>
      <c r="I47" s="11"/>
      <c r="J47" s="46">
        <v>148320</v>
      </c>
    </row>
    <row r="48" spans="2:10" ht="66">
      <c r="B48" s="21"/>
      <c r="C48" s="58"/>
      <c r="D48" s="62">
        <v>15</v>
      </c>
      <c r="E48" s="36" t="s">
        <v>77</v>
      </c>
      <c r="F48" s="36"/>
      <c r="G48" s="11"/>
      <c r="H48" s="11"/>
      <c r="I48" s="11"/>
      <c r="J48" s="60">
        <f>J50+J49</f>
        <v>580166</v>
      </c>
    </row>
    <row r="49" spans="2:10" ht="271.5" customHeight="1">
      <c r="B49" s="21" t="s">
        <v>84</v>
      </c>
      <c r="C49" s="58" t="s">
        <v>86</v>
      </c>
      <c r="D49" s="59">
        <v>1060</v>
      </c>
      <c r="E49" s="39" t="s">
        <v>85</v>
      </c>
      <c r="F49" s="36" t="s">
        <v>87</v>
      </c>
      <c r="G49" s="11"/>
      <c r="H49" s="11"/>
      <c r="I49" s="11"/>
      <c r="J49" s="46">
        <v>512166</v>
      </c>
    </row>
    <row r="50" spans="2:10" ht="36" customHeight="1">
      <c r="B50" s="21" t="s">
        <v>78</v>
      </c>
      <c r="C50" s="58" t="s">
        <v>79</v>
      </c>
      <c r="D50" s="59" t="s">
        <v>80</v>
      </c>
      <c r="E50" s="39" t="s">
        <v>81</v>
      </c>
      <c r="F50" s="36" t="s">
        <v>55</v>
      </c>
      <c r="G50" s="11"/>
      <c r="H50" s="11"/>
      <c r="I50" s="11"/>
      <c r="J50" s="46">
        <v>68000</v>
      </c>
    </row>
    <row r="51" spans="2:10" ht="49.5">
      <c r="B51" s="21"/>
      <c r="C51" s="58"/>
      <c r="D51" s="41" t="s">
        <v>73</v>
      </c>
      <c r="E51" s="36" t="s">
        <v>72</v>
      </c>
      <c r="F51" s="36"/>
      <c r="G51" s="11"/>
      <c r="H51" s="11"/>
      <c r="I51" s="11"/>
      <c r="J51" s="60">
        <f>J52</f>
        <v>20400</v>
      </c>
    </row>
    <row r="52" spans="2:10" ht="49.5">
      <c r="B52" s="21" t="s">
        <v>69</v>
      </c>
      <c r="C52" s="58" t="s">
        <v>70</v>
      </c>
      <c r="D52" s="59" t="s">
        <v>71</v>
      </c>
      <c r="E52" s="39" t="s">
        <v>74</v>
      </c>
      <c r="F52" s="36" t="s">
        <v>75</v>
      </c>
      <c r="G52" s="11"/>
      <c r="H52" s="11"/>
      <c r="I52" s="11"/>
      <c r="J52" s="46">
        <v>20400</v>
      </c>
    </row>
    <row r="53" spans="1:10" s="43" customFormat="1" ht="49.5">
      <c r="A53" s="40"/>
      <c r="B53" s="21"/>
      <c r="C53" s="21"/>
      <c r="D53" s="41" t="s">
        <v>41</v>
      </c>
      <c r="E53" s="36" t="s">
        <v>42</v>
      </c>
      <c r="F53" s="44"/>
      <c r="G53" s="11"/>
      <c r="H53" s="11"/>
      <c r="I53" s="11"/>
      <c r="J53" s="12">
        <f>J55+J54+J56</f>
        <v>21279057.759999998</v>
      </c>
    </row>
    <row r="54" spans="1:12" s="43" customFormat="1" ht="148.5">
      <c r="A54" s="40"/>
      <c r="B54" s="85">
        <v>7618800</v>
      </c>
      <c r="C54" s="87">
        <v>8800</v>
      </c>
      <c r="D54" s="87" t="s">
        <v>39</v>
      </c>
      <c r="E54" s="88" t="s">
        <v>40</v>
      </c>
      <c r="F54" s="36" t="s">
        <v>59</v>
      </c>
      <c r="G54" s="11"/>
      <c r="H54" s="11"/>
      <c r="I54" s="11"/>
      <c r="J54" s="46">
        <v>307168</v>
      </c>
      <c r="L54" s="61"/>
    </row>
    <row r="55" spans="2:10" ht="16.5">
      <c r="B55" s="86"/>
      <c r="C55" s="87"/>
      <c r="D55" s="87"/>
      <c r="E55" s="88"/>
      <c r="F55" s="36" t="s">
        <v>58</v>
      </c>
      <c r="G55" s="11"/>
      <c r="H55" s="11"/>
      <c r="I55" s="11"/>
      <c r="J55" s="46">
        <f>5310379.6+2256799+651624+99500+740000+618905+2300384.16+1524396+946000+50000+1604138</f>
        <v>16102125.76</v>
      </c>
    </row>
    <row r="56" spans="2:12" ht="42" customHeight="1">
      <c r="B56" s="26">
        <v>7618440</v>
      </c>
      <c r="C56" s="37">
        <v>8440</v>
      </c>
      <c r="D56" s="38" t="s">
        <v>39</v>
      </c>
      <c r="E56" s="75" t="s">
        <v>65</v>
      </c>
      <c r="F56" s="75"/>
      <c r="G56" s="11"/>
      <c r="H56" s="11"/>
      <c r="I56" s="11"/>
      <c r="J56" s="46">
        <v>4869764</v>
      </c>
      <c r="L56" s="54"/>
    </row>
    <row r="57" spans="2:10" ht="16.5">
      <c r="B57" s="76" t="s">
        <v>9</v>
      </c>
      <c r="C57" s="77"/>
      <c r="D57" s="77"/>
      <c r="E57" s="78"/>
      <c r="F57" s="42"/>
      <c r="G57" s="7"/>
      <c r="H57" s="7"/>
      <c r="I57" s="7"/>
      <c r="J57" s="8">
        <f>J25+J11+J53+J9+J51+J48</f>
        <v>43404666.36</v>
      </c>
    </row>
    <row r="58" spans="2:10" ht="24.75" customHeight="1">
      <c r="B58" s="23"/>
      <c r="C58" s="23"/>
      <c r="D58" s="48"/>
      <c r="E58" s="49"/>
      <c r="F58" s="50"/>
      <c r="G58" s="13"/>
      <c r="H58" s="13"/>
      <c r="I58" s="13"/>
      <c r="J58" s="14"/>
    </row>
    <row r="59" spans="1:10" s="53" customFormat="1" ht="18.75">
      <c r="A59" s="19"/>
      <c r="B59" s="18"/>
      <c r="C59" s="18"/>
      <c r="D59" s="51" t="s">
        <v>10</v>
      </c>
      <c r="E59" s="18"/>
      <c r="F59" s="18"/>
      <c r="G59" s="52" t="s">
        <v>11</v>
      </c>
      <c r="H59" s="18"/>
      <c r="I59" s="18"/>
      <c r="J59" s="52"/>
    </row>
  </sheetData>
  <sheetProtection/>
  <mergeCells count="17">
    <mergeCell ref="G5:J5"/>
    <mergeCell ref="E56:F56"/>
    <mergeCell ref="B57:E57"/>
    <mergeCell ref="B26:B47"/>
    <mergeCell ref="C26:C47"/>
    <mergeCell ref="D26:D47"/>
    <mergeCell ref="E26:E47"/>
    <mergeCell ref="B54:B55"/>
    <mergeCell ref="C54:C55"/>
    <mergeCell ref="D54:D55"/>
    <mergeCell ref="E54:E55"/>
    <mergeCell ref="B6:J6"/>
    <mergeCell ref="D5:F5"/>
    <mergeCell ref="B12:B24"/>
    <mergeCell ref="C12:C24"/>
    <mergeCell ref="D12:D24"/>
    <mergeCell ref="E12:E24"/>
  </mergeCells>
  <printOptions/>
  <pageMargins left="0.86" right="0.15748031496062992" top="0.37" bottom="0.22" header="0.4" footer="0.2"/>
  <pageSetup horizontalDpi="600" verticalDpi="600" orientation="portrait" paperSize="9" scale="48"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dc:creator>
  <cp:keywords/>
  <dc:description/>
  <cp:lastModifiedBy>pliok</cp:lastModifiedBy>
  <cp:lastPrinted>2017-11-21T10:56:59Z</cp:lastPrinted>
  <dcterms:created xsi:type="dcterms:W3CDTF">2015-01-28T07:10:13Z</dcterms:created>
  <dcterms:modified xsi:type="dcterms:W3CDTF">2017-11-27T08:49:05Z</dcterms:modified>
  <cp:category/>
  <cp:version/>
  <cp:contentType/>
  <cp:contentStatus/>
</cp:coreProperties>
</file>