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'Лист1'!$A$1:$I$104</definedName>
  </definedNames>
  <calcPr fullCalcOnLoad="1"/>
</workbook>
</file>

<file path=xl/sharedStrings.xml><?xml version="1.0" encoding="utf-8"?>
<sst xmlns="http://schemas.openxmlformats.org/spreadsheetml/2006/main" count="150" uniqueCount="139">
  <si>
    <t>до рішення сесії Броварської районної ради</t>
  </si>
  <si>
    <t>грн.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</si>
  <si>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</si>
  <si>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</si>
  <si>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</si>
  <si>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</si>
  <si>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</si>
  <si>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</si>
  <si>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</si>
  <si>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</si>
  <si>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С.М.Гришко</t>
  </si>
  <si>
    <t>Додаток 6</t>
  </si>
  <si>
    <t>0731</t>
  </si>
  <si>
    <t>Капітальні видатки, в тому числі:</t>
  </si>
  <si>
    <t xml:space="preserve"> 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</si>
  <si>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</si>
  <si>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</si>
  <si>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>Код ТПКВКМБ / ТКВКБМС2</t>
  </si>
  <si>
    <t>02</t>
  </si>
  <si>
    <t>0212010</t>
  </si>
  <si>
    <t xml:space="preserve">Перелік об’єктів, видатки на які у 2018 році 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</si>
  <si>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</si>
  <si>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</si>
  <si>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1020</t>
  </si>
  <si>
    <t>0921</t>
  </si>
  <si>
    <t>06</t>
  </si>
  <si>
    <t>Управління фінансів районної державної адміністрації</t>
  </si>
  <si>
    <t>0180</t>
  </si>
  <si>
    <t>37</t>
  </si>
  <si>
    <t>0611020</t>
  </si>
  <si>
    <t>Інші субвенції з місцевого бюджету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</si>
  <si>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</si>
  <si>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Проведення експертизи проекту по реконструкції покрівлі будівлі Пухівської ЗОШ I - III ступенів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</si>
  <si>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</si>
  <si>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</si>
  <si>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 xml:space="preserve">Капітальний ремонт приміщень першого поверху хірургічного корпусу Броварської ЦРЛ за адресою: вул. Шевченка, 14, м. Бровари, Київські області (в тому числі проектні роботи) </t>
  </si>
  <si>
    <t>Субвенція з місцевого бюджету на співфінансування інвестиційних проектів</t>
  </si>
  <si>
    <t>Капітальний ремонт приміщень на першому поверсі (підлога коридору, санітарні вузли)  Погребської загальноосвітньої школи I-III ступенів по вул. Соборна, 7 в с. Погреби Броварського району Київської області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</si>
  <si>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</si>
  <si>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системи опалення в загальноосвітній школі I-III ступенів за адресою вул.Київська, 2 (колишня Леніна, 1) с.Плоске Броварського району Київської області</t>
  </si>
  <si>
    <t>Капітальний ремонт (заміна вікон) Русанівського НВК, с. Русанів, вул. Київська, 105, Броварський район Київської області (субвенції з державного бюджету місцевим бюджетам на здійснення заходів щодо соціально-економічного розвитку окремих територій)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</si>
  <si>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</si>
  <si>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</si>
  <si>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</si>
  <si>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</si>
  <si>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</si>
  <si>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0611161</t>
  </si>
  <si>
    <t>1161</t>
  </si>
  <si>
    <t>Забезпечення діяльності інших закладів у сфері освіти</t>
  </si>
  <si>
    <t>0990</t>
  </si>
  <si>
    <t>Капітальний ремонт даху будівлі Калинівської ЗОШ І-Ш ступенів по вул. Шкільна,8 смт. Калинівка Броварського району Київської області</t>
  </si>
  <si>
    <t>Капітальний ремонт витяжної системи в Требухівській загальноосвітній школи І-ІІІ ступенів за адресою вул.Броварська,16 Броварського району Київської обл</t>
  </si>
  <si>
    <t xml:space="preserve">Капітальний ремонт системи водопостачання Красилівської загальноосвітньої школи </t>
  </si>
  <si>
    <t>Відділ культури Броварської районної державної адміністрації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</si>
  <si>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</si>
  <si>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</si>
  <si>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</si>
  <si>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</t>
  </si>
  <si>
    <t>Капітальний ремонт зовнішнього вуличного освітлення по вул. Європейська с.Гоголів Броварського району Київської області</t>
  </si>
  <si>
    <t>Капітальний ремонт зовнішнього вуличного освітлення по вул. Київська с.Гоголів Броварського району Київської області</t>
  </si>
  <si>
    <t>01</t>
  </si>
  <si>
    <t>Броварська районна рада</t>
  </si>
  <si>
    <t>Внески до статутного капіталу суб`єктів господарювання</t>
  </si>
  <si>
    <t>08</t>
  </si>
  <si>
    <t>0813221</t>
  </si>
  <si>
    <t>3221</t>
  </si>
  <si>
    <t>1061</t>
  </si>
  <si>
    <t>Управління соціального захисту населення Броварської районної державної адміністрації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</si>
  <si>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на 2018 рік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</si>
  <si>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</si>
  <si>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Капітальний ремонт конструктивних елементів трубопроводу каналізаційної мережі в ДНЗ Сонечко по вул.Жовтнева 13 смт.Калинівка Броварського району Київської обл.</t>
  </si>
  <si>
    <t>Капітальний ремонт заміна вікон Броварської ЦРЛ (пологовий будинок та терапевтичний корпус) за адресою: м. Бровари, вул. Шевченка, 14, (в тому числі проектні роботи)</t>
  </si>
  <si>
    <t>Капітальний ремонт покрівлі комунального дошкільного закладу "Півник" за адресою: вул. Богдана Хмельницького, 36 в с. Богданівка Броварського району Київської області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</si>
  <si>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</si>
  <si>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</si>
  <si>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Капітальний ремонт системи опалення Світильнянської медичної амбулаторії ЗПСМ</t>
  </si>
  <si>
    <t>Капітальний ремонт тротуарних покриттів в сквері ім. І. Марченка та меморіалі загиблим у Другій Світовій війні в с. Світильня Броварського району Київської області</t>
  </si>
  <si>
    <t>Капітальний ремонт спортзалу Пухівської ЗОШ I - III ступенів  по вул. Поштовій, 14 в с. Пухівка Броварського району Київської області</t>
  </si>
  <si>
    <t>"Реконструкція вуличного освітлення в с. Красилівка Броварського району Київської області за адресами: вул Механізаторів, вул Електриків, вул Шевченка, вул. Івана Франка, вул. Привітна, вул. Конєва, вул. Травнева, вул. Київська, пр. Польовий, пр. Мічуріна, пр. Вишневий"  (на умовах співфінансування 90% з районного бюджету)</t>
  </si>
  <si>
    <t>Реконструкція вуличного освітлення вул. Соборна та вул. Центральна в с. Погреби, Броварського району, Київської області</t>
  </si>
  <si>
    <t>"Капітальний ремонт проїзду вздовж вул. Київська (на ділянці від буд №2 до буд №54 в с. Скибин Калинівської селищної ради Броварського району Київської області" (на умовах співфінансування 90% з районного бюджету)</t>
  </si>
  <si>
    <t>"Капітальний ремонт проїздної частини вул. Деснянська в с. Пухівка  Броварського району Київської області" (на умовах співфінансування 80% з районного бюджету)</t>
  </si>
  <si>
    <t>Капітальний ремонт покриття вулиці Пушкіна від ділянки № 11 до  ділянки № 37 в с. Требухів Броварського району Київської області</t>
  </si>
  <si>
    <t>Система опалення амбулаторії в с. Літки Броварського району Київської області</t>
  </si>
  <si>
    <t>Рекострукція навчально-виховного комплексу ЗОШ I-III ст. на 464 місця, дошкільного навчального закладу вул. Лісова, 61 в с. Зазим`є (утеплення стін, утеплення даху)</t>
  </si>
  <si>
    <t>Реконструкція системи теплопостачання с. Калинівка</t>
  </si>
  <si>
    <t>Капітальний ремонт покриття вулиці Горіхова в с. Русанів Броварського району Київської області</t>
  </si>
  <si>
    <t>Капітальний ремонт дорожнього покриття проїзної частини вул. Нова (на ділянці від буд 30 до буд, 2) в  с.Княжичі Броварського району Київської області</t>
  </si>
  <si>
    <t>Капітальний ремонт мереж зовнішнього освітлення вулиці Шевченко в с. Требухів Броварського району Київської області</t>
  </si>
  <si>
    <t>Капітальний ремонт котельні амбулаторії в с. Русанів Броварського району Київської області</t>
  </si>
  <si>
    <t>Капітальний ремонт (заміна вікон) у сільському будинку культури по вул. Космонавтів, 14 в с. Світильня Броварського району Київської області</t>
  </si>
  <si>
    <t>Капітальний ремонт дорожнього покриття проїзної частини вул. Лісова в с. Рожни Броварського району Київської області</t>
  </si>
  <si>
    <t>Реконструкція комерційного вузла обліку витрати газу на котельню клубу за адресою: вул.Садова, 1-А с.Плоске, Броварського р-ну</t>
  </si>
  <si>
    <t>Капітальний ремонт спортивної зали будинку культури по вул.Слави 9 с.Княжичі Броварського р-ну Київської обл. с.Княжичі Броварського району</t>
  </si>
  <si>
    <t>Виготовлення проектно-кошторисної документації робочого проекту по об`єкту "Реконструкція з розширенням адміністративної будівлі за адресою м.Бровари вул Я.Мудрого, 16"</t>
  </si>
  <si>
    <t>Поповнення статутного фонду КП «Броварське районне виробниче управління житлово-комунального господарства» Броварської районної ради</t>
  </si>
  <si>
    <t>Капітальний ремонт приміщень школи інклюзивного навчання будівлі відділу освіти РДА в м.Бровари, Київської області по вул.Т.Шевченка, 21</t>
  </si>
  <si>
    <t xml:space="preserve">Капітальний ремонт коридору, кабінетів  школи інклюзивного навчання будівлі відділу освіти РДА в м.Бровари, Київської області </t>
  </si>
  <si>
    <t>Розробка робочого проекту "Капітальний ремонт даху Русанівського навчально-виховного комплексу "Загальноосвітня школа І-ІІІ ступенів - дошкільний навчальний заклад"</t>
  </si>
  <si>
    <t>Монтажні роботи з реконструкції систем газопостачання котельні Требухівської ЗОШ I-III ступенів вул. Броварська, 16 , с. Требухів, Броварського району, Київської області</t>
  </si>
  <si>
    <t>Реконструкція комерційного вузла обліку витрати газу блочної котельні Погребської ЗОШ І-ІІІ ст. Відділу освіти Броварської РДА за адресою: с.Погреби, Броварського р-ну, вул.Калініна, 7</t>
  </si>
  <si>
    <t>Реконструкція комерційного вузла обліку витрати газу блочної котельні Русанівського НВК "ЗОШ І-ІІІ ст. - ДНЗ" Відділу освіти Броварської РДА за адресою: с.Русанів, Броварського р-ну, вул.Леніна,105</t>
  </si>
  <si>
    <t>Реконструкція комерційного вузла обліку витрати газу блочної котельні Зазимського НВК "ЗОШ І-ІІІ ст. - ДНЗ" Відділу освіти Броварської РДА за адресою: с.Зазим'є, Броварського р-ну, вул.Лісова,61</t>
  </si>
  <si>
    <t>Реконструкція комерційного вузла обліку витрати газу блочної котельні Світильнянського НВК "ЗОШ І-ІІІ ст. - ДНЗ" Відділу освіти Броварської РДА за адресою: с.Світильня, Броварського р-ну, вул.Макаренка,16 "а"</t>
  </si>
  <si>
    <t>Виготовлення проектно - кошторисної документації по об`єкту "Капітальний ремонт системи опалення в загальноосвітній школі I-III ступенів за адресою вул.Київська, 2 в с.Плоске Броварського району Київської області"</t>
  </si>
  <si>
    <t>Розробка робочого проекту з капітального ремонту приміщень на першому поверсі (підлога коридору, санітарні вузли)  Погребської загальноосвітньої школи I-III ступенів по вул. Соборна, 7 в с. Погреби Броварського району Київської області</t>
  </si>
  <si>
    <t>Підсилення зовнішніх стін будівлі Княжицької ЗОШ 1-Ш ступенів за адресою Київська область Броварський район с.Княжичі вул Шкільна, 6</t>
  </si>
  <si>
    <t>Науково-технічні заходи з розробки інженерно-геологічних вишукувань по обєкту: Княжицька ЗОШ І-ІІІ ступенів, за адресою: 07455 с.Княжичі вул Шкільна 8, Броварського району Київської області</t>
  </si>
  <si>
    <t>Виконання робіт по обєкту "Технічне обстеження" та проектну документацію на стадії Робоча документація на "Підсилення зовнішніх стін будівлі Княжицької ЗОШ I-Ш ступенів за адресою Київська область Броварський район с.Княжичі вул Шкільна, 8</t>
  </si>
  <si>
    <t>Реконструкція системи газопостачання котельні районного будинка культури за адресою: м.Бровари, вул.Київська, 235</t>
  </si>
  <si>
    <t>Реконструкція комерційного вузла обліку витрати газу на котельню сільського клубу за адресою: Броварського району, с.Зазим`є, вул Гагаріна, 5</t>
  </si>
  <si>
    <t>Виготовлення проектно-кошторисної документації по об'єктах:</t>
  </si>
  <si>
    <t>"Капітальний ремонт приміщень третього і четвертого поверху в терапевтичному корпусі центру "Дитяча лікарня" Броварської ЦРЛ, що знаходиться за адресою: м. Бровари, вул.Я. Мудрого, 47"</t>
  </si>
  <si>
    <r>
      <t>"Капітальний ремонт (заміна) л</t>
    </r>
    <r>
      <rPr>
        <sz val="12"/>
        <rFont val="Times New Roman"/>
        <family val="1"/>
      </rPr>
      <t>ікарняного ліфта в хірургічному корпусі Броварської ЦРЛ за адресою: м. Бровари, вул. Шевченка,14"</t>
    </r>
  </si>
  <si>
    <t>"Капітальний ремонт (заміна) лікарняного ліфта в терапевтичному корпусі Броварської ЦРЛ за адресою: м. Бровари, вул. Шевченка,14"</t>
  </si>
  <si>
    <t>"Капітальний ремонт приміщень третього і четвертого поверху в терапевтичному корпусі центру "Дитяча лікарня" Броварської ЦРЛ, що знаходиться за адресою: м. Бровари, вул.Я. Мудрого, 47"</t>
  </si>
  <si>
    <t>"Капітальний ремонт лікарняного ліфта 500 кг в хірургічному корпусі Броварської ЦРЛ за адресою: м. Бровари, вул. Шевченка,14"</t>
  </si>
  <si>
    <t>"Капітальний ремонт лікарняного ліфта 500 кг в терапевтичному корпусі Броварської ЦРЛ за адресою: м. Бровари, вул. Шевченка,14"</t>
  </si>
  <si>
    <r>
      <t>"Капітальний ремонт приміщень третього і четве</t>
    </r>
    <r>
      <rPr>
        <i/>
        <sz val="11"/>
        <color indexed="8"/>
        <rFont val="Times New Roman"/>
        <family val="1"/>
      </rPr>
      <t>ртого поверху в терапевничному корпусі центру "Дитяча лікарня" Броварської ЦРЛ за адресою: м. Бровари, вул.Я. Мудрого, 47"</t>
    </r>
  </si>
  <si>
    <t>"Капітальний ремонт адміністративного відділення та сходового майданчика з першого до другого поверху лікарняного корпусу центру "Дитяча лікарня" Броварської ЦРЛ за адресою: м. Бровари, вул.Я. Мудрого, 47" (Технагляд за обєктом "Капітальний ремонт адміністративного відділення та сходового майданчика з першого до другого поверху лікарняного корпусу центру "Дитяча лікарня" Броварської ЦРЛ за адресою: м. Бровари, вул.Я. Мудрого, 47)</t>
  </si>
  <si>
    <r>
      <t>Проектна документація розділ "Зовнішня теплова мережа"на об'єкті " Реконструкція інженерних мереж Броварської ЦРЛ по вул. Шевченка, 14 в м. Бровари Київської області"</t>
    </r>
  </si>
  <si>
    <r>
      <t>Проектна документація  розділ "Зовнішнє водопоста</t>
    </r>
    <r>
      <rPr>
        <i/>
        <sz val="10"/>
        <rFont val="Times New Roman"/>
        <family val="1"/>
      </rPr>
      <t>чання" на об'єкті:"Реконструкція інженерних мереж Броварської ЦРЛ по вул. Шевченка, 14 в м. Бровари Київської області"</t>
    </r>
  </si>
  <si>
    <t>Роботи по об'єкту "Реконструкція інженерних мереж (зовнішнє водопостачання, зовнішня теплова мережа) Броварської ЦРЛ по вул. Шевченка, 14 в м.Бровари Київської обл" (проектно-вишукувані роботи, топографо-геодезична зйомка, науково-технічні послуги в галузі інженерії)</t>
  </si>
  <si>
    <t>"Капітальний ремонт даху лікарняного корпусу центру "Дитяча лікарня" КНП "Броварська БКЛ" БРР БМР по вул. Ярослава Мудрого, 47 в м. Бровари Київської області" (Проектні роботи по об'єкту: "Капітальний ремонт даху лікарняного корпусу центру "Дитяча лікарня" КНП "Броварська БКЛ" БРР БМР по вул. Ярослава Мудрого, 47 в м. Бровари Київської області")</t>
  </si>
  <si>
    <t>Виготовлення проектно-кошторисної документації по обєкту: "Капітальний ремонт об'єктів Броварської ЦРЛ за адресою м. Бровари вул. Шевченка, 14"</t>
  </si>
  <si>
    <t>Виготовлення проектно-кошторисної документації по обєкту: "Реконструкція інфекційного відділення центру "Дитяча лікарня"  Броварської ЦРЛ по вул Я.Мудрого, 47 в м. Бровари Київської області"</t>
  </si>
  <si>
    <t>Капітальний ремонт тепломережі в Броварській ЦРЛ за адресою: вул. Шевченка, 14, м. Бровари Київської області:</t>
  </si>
  <si>
    <t>0117670</t>
  </si>
  <si>
    <t>0117693</t>
  </si>
  <si>
    <t>Інші заходи, пов`язані з економічною діяльністю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</si>
  <si>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</si>
  <si>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покриття пров. Базарний в с. Літки Броварського району Київської області</t>
  </si>
  <si>
    <t>Капітальний ремонт частини території по вул. Стрілецька в с. Рожни Броварського району Київської області</t>
  </si>
  <si>
    <t>Капітальний ремонт дорожнього покриття проїздної частини вул..Лісова (на ділянці від буд. 29 до завершення забудови) в смт. Калинівка, Броварського району Київської області"</t>
  </si>
  <si>
    <t>Капітальний ремонт мереж  зовнішнього освітлення вулиці Горького в с. Требухів, Броварського району, Київської області</t>
  </si>
  <si>
    <t xml:space="preserve">Реконструкція освітлення Пухівської ЗОШ I—III ступенів, вул. Поштова, 14, с. Пухівка Броварського району Київської області </t>
  </si>
  <si>
    <t xml:space="preserve">від 21 грудня 2017 року № 468-35 позач.-VІІ         </t>
  </si>
  <si>
    <t xml:space="preserve">(в редакції сесії райради від 27.12.2018 року  </t>
  </si>
  <si>
    <t>№ 713-52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</si>
</sst>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 vertical="top"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49" applyNumberFormat="1" applyFont="1" applyFill="1" applyBorder="1" applyAlignment="1">
      <alignment horizontal="center" vertical="center"/>
      <protection/>
    </xf>
    <xf numFmtId="4" fontId="6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quotePrefix="1">
      <alignment vertical="center"/>
    </xf>
    <xf numFmtId="188" fontId="16" fillId="0" borderId="11" xfId="49" applyNumberFormat="1" applyFont="1" applyFill="1" applyBorder="1" applyAlignment="1">
      <alignment horizontal="left" vertical="center" wrapText="1"/>
      <protection/>
    </xf>
    <xf numFmtId="188" fontId="12" fillId="0" borderId="11" xfId="49" applyNumberFormat="1" applyFont="1" applyFill="1" applyBorder="1">
      <alignment vertical="top"/>
      <protection/>
    </xf>
    <xf numFmtId="188" fontId="17" fillId="0" borderId="11" xfId="49" applyNumberFormat="1" applyFont="1" applyFill="1" applyBorder="1">
      <alignment vertical="top"/>
      <protection/>
    </xf>
    <xf numFmtId="4" fontId="5" fillId="0" borderId="11" xfId="0" applyNumberFormat="1" applyFont="1" applyFill="1" applyBorder="1" applyAlignment="1">
      <alignment horizontal="center" vertical="center"/>
    </xf>
    <xf numFmtId="188" fontId="12" fillId="0" borderId="12" xfId="49" applyNumberFormat="1" applyFont="1" applyFill="1" applyBorder="1">
      <alignment vertical="top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" fontId="12" fillId="0" borderId="12" xfId="49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/>
    </xf>
    <xf numFmtId="0" fontId="13" fillId="0" borderId="0" xfId="0" applyFont="1" applyFill="1" applyBorder="1" applyAlignment="1" quotePrefix="1">
      <alignment vertical="center"/>
    </xf>
    <xf numFmtId="188" fontId="19" fillId="0" borderId="0" xfId="49" applyNumberFormat="1" applyFont="1" applyFill="1" applyBorder="1" applyAlignment="1">
      <alignment horizontal="left" vertical="center" wrapText="1"/>
      <protection/>
    </xf>
    <xf numFmtId="188" fontId="12" fillId="0" borderId="0" xfId="49" applyNumberFormat="1" applyFont="1" applyFill="1" applyBorder="1">
      <alignment vertical="top"/>
      <protection/>
    </xf>
    <xf numFmtId="4" fontId="12" fillId="0" borderId="0" xfId="49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88" fontId="20" fillId="0" borderId="12" xfId="49" applyNumberFormat="1" applyFont="1" applyFill="1" applyBorder="1">
      <alignment vertical="top"/>
      <protection/>
    </xf>
    <xf numFmtId="4" fontId="1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wrapText="1"/>
    </xf>
    <xf numFmtId="188" fontId="12" fillId="0" borderId="11" xfId="4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17" fillId="0" borderId="11" xfId="49" applyNumberFormat="1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17" fillId="0" borderId="12" xfId="49" applyNumberFormat="1" applyFont="1" applyFill="1" applyBorder="1" applyAlignment="1">
      <alignment horizontal="center" vertical="center"/>
      <protection/>
    </xf>
    <xf numFmtId="4" fontId="17" fillId="0" borderId="13" xfId="49" applyNumberFormat="1" applyFont="1" applyFill="1" applyBorder="1" applyAlignment="1">
      <alignment horizontal="center" vertical="center"/>
      <protection/>
    </xf>
    <xf numFmtId="4" fontId="17" fillId="0" borderId="14" xfId="49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quotePrefix="1">
      <alignment horizontal="center" vertical="center" wrapText="1"/>
    </xf>
    <xf numFmtId="49" fontId="18" fillId="0" borderId="11" xfId="0" applyNumberFormat="1" applyFont="1" applyFill="1" applyBorder="1" applyAlignment="1" quotePrefix="1">
      <alignment horizontal="center" vertical="center" wrapText="1"/>
    </xf>
    <xf numFmtId="2" fontId="18" fillId="0" borderId="11" xfId="0" applyNumberFormat="1" applyFont="1" applyFill="1" applyBorder="1" applyAlignment="1" quotePrefix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75" zoomScaleNormal="75" zoomScaleSheetLayoutView="75" zoomScalePageLayoutView="0" workbookViewId="0" topLeftCell="A97">
      <selection activeCell="G4" sqref="G4:I4"/>
    </sheetView>
  </sheetViews>
  <sheetFormatPr defaultColWidth="7.875" defaultRowHeight="12.75"/>
  <cols>
    <col min="1" max="1" width="13.00390625" style="8" customWidth="1"/>
    <col min="2" max="2" width="12.125" style="8" customWidth="1"/>
    <col min="3" max="3" width="12.375" style="8" customWidth="1"/>
    <col min="4" max="4" width="32.125" style="9" customWidth="1"/>
    <col min="5" max="5" width="49.00390625" style="10" customWidth="1"/>
    <col min="6" max="6" width="12.125" style="10" customWidth="1"/>
    <col min="7" max="7" width="14.75390625" style="10" customWidth="1"/>
    <col min="8" max="8" width="14.375" style="10" customWidth="1"/>
    <col min="9" max="9" width="18.125" style="38" customWidth="1"/>
    <col min="10" max="10" width="7.875" style="1" customWidth="1"/>
    <col min="11" max="12" width="10.00390625" style="1" bestFit="1" customWidth="1"/>
    <col min="13" max="16384" width="7.875" style="1" customWidth="1"/>
  </cols>
  <sheetData>
    <row r="1" spans="4:9" s="6" customFormat="1" ht="15">
      <c r="D1" s="39"/>
      <c r="G1" s="101" t="s">
        <v>11</v>
      </c>
      <c r="H1" s="101"/>
      <c r="I1" s="102"/>
    </row>
    <row r="2" spans="4:9" s="6" customFormat="1" ht="15">
      <c r="D2" s="39"/>
      <c r="G2" s="101" t="s">
        <v>0</v>
      </c>
      <c r="H2" s="101"/>
      <c r="I2" s="102"/>
    </row>
    <row r="3" spans="3:9" s="6" customFormat="1" ht="15" customHeight="1">
      <c r="C3" s="70"/>
      <c r="D3" s="70"/>
      <c r="E3" s="70"/>
      <c r="G3" s="70" t="s">
        <v>136</v>
      </c>
      <c r="H3" s="103"/>
      <c r="I3" s="103"/>
    </row>
    <row r="4" spans="3:9" s="6" customFormat="1" ht="15" customHeight="1">
      <c r="C4" s="63"/>
      <c r="D4" s="63"/>
      <c r="E4" s="63"/>
      <c r="G4" s="70" t="s">
        <v>137</v>
      </c>
      <c r="H4" s="104"/>
      <c r="I4" s="104"/>
    </row>
    <row r="5" spans="7:9" ht="13.5" customHeight="1">
      <c r="G5" s="70" t="s">
        <v>138</v>
      </c>
      <c r="H5" s="104"/>
      <c r="I5" s="104"/>
    </row>
    <row r="6" spans="1:9" s="7" customFormat="1" ht="20.25">
      <c r="A6" s="75" t="s">
        <v>20</v>
      </c>
      <c r="B6" s="75"/>
      <c r="C6" s="75"/>
      <c r="D6" s="75"/>
      <c r="E6" s="75"/>
      <c r="F6" s="75"/>
      <c r="G6" s="75"/>
      <c r="H6" s="75"/>
      <c r="I6" s="75"/>
    </row>
    <row r="7" spans="1:9" s="7" customFormat="1" ht="20.25">
      <c r="A7" s="75" t="s">
        <v>21</v>
      </c>
      <c r="B7" s="75"/>
      <c r="C7" s="75"/>
      <c r="D7" s="75"/>
      <c r="E7" s="75"/>
      <c r="F7" s="75"/>
      <c r="G7" s="75"/>
      <c r="H7" s="75"/>
      <c r="I7" s="75"/>
    </row>
    <row r="8" spans="1:9" s="4" customFormat="1" ht="12.75" customHeight="1">
      <c r="A8" s="11"/>
      <c r="B8" s="12"/>
      <c r="C8" s="12"/>
      <c r="D8" s="12"/>
      <c r="E8" s="13"/>
      <c r="F8" s="14"/>
      <c r="G8" s="15"/>
      <c r="H8" s="14"/>
      <c r="I8" s="16" t="s">
        <v>1</v>
      </c>
    </row>
    <row r="9" spans="1:9" ht="92.25">
      <c r="A9" s="17" t="s">
        <v>73</v>
      </c>
      <c r="B9" s="17" t="s">
        <v>17</v>
      </c>
      <c r="C9" s="17" t="s">
        <v>2</v>
      </c>
      <c r="D9" s="17" t="s">
        <v>74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</row>
    <row r="10" spans="1:9" ht="37.5">
      <c r="A10" s="40" t="s">
        <v>60</v>
      </c>
      <c r="B10" s="19"/>
      <c r="C10" s="20"/>
      <c r="D10" s="41" t="s">
        <v>61</v>
      </c>
      <c r="E10" s="18"/>
      <c r="F10" s="18"/>
      <c r="G10" s="18"/>
      <c r="H10" s="18"/>
      <c r="I10" s="21">
        <f>I11</f>
        <v>2230772</v>
      </c>
    </row>
    <row r="11" spans="1:9" ht="15.75" customHeight="1">
      <c r="A11" s="76" t="s">
        <v>127</v>
      </c>
      <c r="B11" s="93">
        <v>7670</v>
      </c>
      <c r="C11" s="87" t="s">
        <v>44</v>
      </c>
      <c r="D11" s="67" t="s">
        <v>62</v>
      </c>
      <c r="E11" s="51" t="s">
        <v>13</v>
      </c>
      <c r="F11" s="18"/>
      <c r="G11" s="18"/>
      <c r="H11" s="18"/>
      <c r="I11" s="21">
        <f>I13+I12</f>
        <v>2230772</v>
      </c>
    </row>
    <row r="12" spans="1:9" ht="63">
      <c r="A12" s="77"/>
      <c r="B12" s="94"/>
      <c r="C12" s="88"/>
      <c r="D12" s="68"/>
      <c r="E12" s="54" t="s">
        <v>95</v>
      </c>
      <c r="F12" s="60"/>
      <c r="G12" s="60"/>
      <c r="H12" s="18"/>
      <c r="I12" s="22">
        <f>826225+299700+647747</f>
        <v>1773672</v>
      </c>
    </row>
    <row r="13" spans="1:9" ht="100.5" customHeight="1">
      <c r="A13" s="40" t="s">
        <v>128</v>
      </c>
      <c r="B13" s="61">
        <v>7693</v>
      </c>
      <c r="C13" s="29" t="s">
        <v>44</v>
      </c>
      <c r="D13" s="62" t="s">
        <v>129</v>
      </c>
      <c r="E13" s="52" t="s">
        <v>94</v>
      </c>
      <c r="F13" s="18"/>
      <c r="G13" s="18"/>
      <c r="H13" s="18"/>
      <c r="I13" s="55">
        <f>450000+7100</f>
        <v>457100</v>
      </c>
    </row>
    <row r="14" spans="1:10" s="3" customFormat="1" ht="42.75" customHeight="1">
      <c r="A14" s="40" t="s">
        <v>18</v>
      </c>
      <c r="B14" s="40"/>
      <c r="C14" s="23"/>
      <c r="D14" s="41" t="s">
        <v>16</v>
      </c>
      <c r="E14" s="50"/>
      <c r="F14" s="25"/>
      <c r="G14" s="25"/>
      <c r="H14" s="25"/>
      <c r="I14" s="21">
        <f>I15</f>
        <v>12920812.110000001</v>
      </c>
      <c r="J14" s="3" t="s">
        <v>14</v>
      </c>
    </row>
    <row r="15" spans="1:9" s="2" customFormat="1" ht="15.75">
      <c r="A15" s="76" t="s">
        <v>19</v>
      </c>
      <c r="B15" s="64">
        <v>2010</v>
      </c>
      <c r="C15" s="73" t="s">
        <v>12</v>
      </c>
      <c r="D15" s="71" t="s">
        <v>15</v>
      </c>
      <c r="E15" s="51" t="s">
        <v>13</v>
      </c>
      <c r="F15" s="26"/>
      <c r="G15" s="26"/>
      <c r="H15" s="26"/>
      <c r="I15" s="21">
        <f>SUM(I16:I31)</f>
        <v>12920812.110000001</v>
      </c>
    </row>
    <row r="16" spans="1:9" s="2" customFormat="1" ht="31.5">
      <c r="A16" s="77"/>
      <c r="B16" s="65"/>
      <c r="C16" s="74"/>
      <c r="D16" s="72"/>
      <c r="E16" s="56" t="s">
        <v>111</v>
      </c>
      <c r="F16" s="26"/>
      <c r="G16" s="26"/>
      <c r="H16" s="26"/>
      <c r="I16" s="78">
        <v>250000</v>
      </c>
    </row>
    <row r="17" spans="1:9" s="2" customFormat="1" ht="51.75">
      <c r="A17" s="77"/>
      <c r="B17" s="65"/>
      <c r="C17" s="74"/>
      <c r="D17" s="72"/>
      <c r="E17" s="49" t="s">
        <v>115</v>
      </c>
      <c r="F17" s="26"/>
      <c r="G17" s="26"/>
      <c r="H17" s="26"/>
      <c r="I17" s="79"/>
    </row>
    <row r="18" spans="1:9" s="2" customFormat="1" ht="57.75">
      <c r="A18" s="77"/>
      <c r="B18" s="65"/>
      <c r="C18" s="74"/>
      <c r="D18" s="72"/>
      <c r="E18" s="49" t="s">
        <v>118</v>
      </c>
      <c r="F18" s="26"/>
      <c r="G18" s="26"/>
      <c r="H18" s="26"/>
      <c r="I18" s="79"/>
    </row>
    <row r="19" spans="1:9" s="2" customFormat="1" ht="39">
      <c r="A19" s="77"/>
      <c r="B19" s="65"/>
      <c r="C19" s="74"/>
      <c r="D19" s="72"/>
      <c r="E19" s="49" t="s">
        <v>116</v>
      </c>
      <c r="F19" s="26"/>
      <c r="G19" s="26"/>
      <c r="H19" s="26"/>
      <c r="I19" s="79"/>
    </row>
    <row r="20" spans="1:9" s="2" customFormat="1" ht="39">
      <c r="A20" s="77"/>
      <c r="B20" s="65"/>
      <c r="C20" s="74"/>
      <c r="D20" s="72"/>
      <c r="E20" s="49" t="s">
        <v>117</v>
      </c>
      <c r="F20" s="26"/>
      <c r="G20" s="26"/>
      <c r="H20" s="26"/>
      <c r="I20" s="80"/>
    </row>
    <row r="21" spans="1:9" s="2" customFormat="1" ht="78.75">
      <c r="A21" s="77"/>
      <c r="B21" s="65"/>
      <c r="C21" s="74"/>
      <c r="D21" s="72"/>
      <c r="E21" s="56" t="s">
        <v>112</v>
      </c>
      <c r="F21" s="26"/>
      <c r="G21" s="26"/>
      <c r="H21" s="26"/>
      <c r="I21" s="55">
        <v>4224200</v>
      </c>
    </row>
    <row r="22" spans="1:9" s="2" customFormat="1" ht="47.25">
      <c r="A22" s="77"/>
      <c r="B22" s="65"/>
      <c r="C22" s="74"/>
      <c r="D22" s="72"/>
      <c r="E22" s="56" t="s">
        <v>113</v>
      </c>
      <c r="F22" s="26"/>
      <c r="G22" s="26"/>
      <c r="H22" s="26"/>
      <c r="I22" s="55">
        <v>958868</v>
      </c>
    </row>
    <row r="23" spans="1:9" s="2" customFormat="1" ht="47.25">
      <c r="A23" s="77"/>
      <c r="B23" s="65"/>
      <c r="C23" s="74"/>
      <c r="D23" s="72"/>
      <c r="E23" s="56" t="s">
        <v>114</v>
      </c>
      <c r="F23" s="26"/>
      <c r="G23" s="26"/>
      <c r="H23" s="26"/>
      <c r="I23" s="55">
        <v>1005232</v>
      </c>
    </row>
    <row r="24" spans="1:9" s="2" customFormat="1" ht="179.25" customHeight="1">
      <c r="A24" s="77"/>
      <c r="B24" s="65"/>
      <c r="C24" s="74"/>
      <c r="D24" s="72"/>
      <c r="E24" s="56" t="s">
        <v>119</v>
      </c>
      <c r="F24" s="26"/>
      <c r="G24" s="26"/>
      <c r="H24" s="26"/>
      <c r="I24" s="55">
        <v>995802</v>
      </c>
    </row>
    <row r="25" spans="1:9" s="2" customFormat="1" ht="54" customHeight="1">
      <c r="A25" s="77"/>
      <c r="B25" s="65"/>
      <c r="C25" s="74"/>
      <c r="D25" s="72"/>
      <c r="E25" s="56" t="s">
        <v>126</v>
      </c>
      <c r="F25" s="26"/>
      <c r="G25" s="26"/>
      <c r="H25" s="26"/>
      <c r="I25" s="81">
        <v>2000000</v>
      </c>
    </row>
    <row r="26" spans="1:9" s="2" customFormat="1" ht="83.25" customHeight="1">
      <c r="A26" s="77"/>
      <c r="B26" s="65"/>
      <c r="C26" s="74"/>
      <c r="D26" s="72"/>
      <c r="E26" s="49" t="s">
        <v>122</v>
      </c>
      <c r="F26" s="26"/>
      <c r="G26" s="26"/>
      <c r="H26" s="26"/>
      <c r="I26" s="82"/>
    </row>
    <row r="27" spans="1:9" s="2" customFormat="1" ht="57" customHeight="1">
      <c r="A27" s="77"/>
      <c r="B27" s="65"/>
      <c r="C27" s="74"/>
      <c r="D27" s="72"/>
      <c r="E27" s="49" t="s">
        <v>120</v>
      </c>
      <c r="F27" s="26"/>
      <c r="G27" s="26"/>
      <c r="H27" s="26"/>
      <c r="I27" s="82"/>
    </row>
    <row r="28" spans="1:9" s="3" customFormat="1" ht="55.5" customHeight="1">
      <c r="A28" s="77"/>
      <c r="B28" s="65"/>
      <c r="C28" s="74"/>
      <c r="D28" s="72"/>
      <c r="E28" s="49" t="s">
        <v>121</v>
      </c>
      <c r="F28" s="26"/>
      <c r="G28" s="26"/>
      <c r="H28" s="26"/>
      <c r="I28" s="83"/>
    </row>
    <row r="29" spans="1:9" s="3" customFormat="1" ht="150.75" customHeight="1">
      <c r="A29" s="77"/>
      <c r="B29" s="65"/>
      <c r="C29" s="74"/>
      <c r="D29" s="72"/>
      <c r="E29" s="56" t="s">
        <v>123</v>
      </c>
      <c r="F29" s="26"/>
      <c r="G29" s="26"/>
      <c r="H29" s="26"/>
      <c r="I29" s="22">
        <v>3045900</v>
      </c>
    </row>
    <row r="30" spans="1:9" s="3" customFormat="1" ht="63">
      <c r="A30" s="77"/>
      <c r="B30" s="65"/>
      <c r="C30" s="74"/>
      <c r="D30" s="72"/>
      <c r="E30" s="56" t="s">
        <v>124</v>
      </c>
      <c r="F30" s="26"/>
      <c r="G30" s="26"/>
      <c r="H30" s="26"/>
      <c r="I30" s="22">
        <v>151448.06</v>
      </c>
    </row>
    <row r="31" spans="1:9" s="3" customFormat="1" ht="78.75">
      <c r="A31" s="77"/>
      <c r="B31" s="65"/>
      <c r="C31" s="74"/>
      <c r="D31" s="72"/>
      <c r="E31" s="56" t="s">
        <v>125</v>
      </c>
      <c r="F31" s="26"/>
      <c r="G31" s="26"/>
      <c r="H31" s="26"/>
      <c r="I31" s="22">
        <v>289362.05</v>
      </c>
    </row>
    <row r="32" spans="1:9" ht="37.5">
      <c r="A32" s="40" t="s">
        <v>25</v>
      </c>
      <c r="B32" s="40"/>
      <c r="C32" s="23"/>
      <c r="D32" s="41" t="s">
        <v>22</v>
      </c>
      <c r="E32" s="50"/>
      <c r="F32" s="25"/>
      <c r="G32" s="25"/>
      <c r="H32" s="25"/>
      <c r="I32" s="21">
        <f>I33+I51+I54</f>
        <v>7149474</v>
      </c>
    </row>
    <row r="33" spans="1:9" ht="15.75">
      <c r="A33" s="76" t="s">
        <v>29</v>
      </c>
      <c r="B33" s="85" t="s">
        <v>23</v>
      </c>
      <c r="C33" s="87" t="s">
        <v>24</v>
      </c>
      <c r="D33" s="71" t="s">
        <v>69</v>
      </c>
      <c r="E33" s="51" t="s">
        <v>13</v>
      </c>
      <c r="F33" s="25"/>
      <c r="G33" s="25"/>
      <c r="H33" s="25"/>
      <c r="I33" s="27">
        <f>SUM(I34:I50)</f>
        <v>6371974</v>
      </c>
    </row>
    <row r="34" spans="1:9" ht="63">
      <c r="A34" s="77"/>
      <c r="B34" s="86"/>
      <c r="C34" s="88"/>
      <c r="D34" s="72"/>
      <c r="E34" s="52" t="s">
        <v>98</v>
      </c>
      <c r="F34" s="28"/>
      <c r="G34" s="28"/>
      <c r="H34" s="28"/>
      <c r="I34" s="22">
        <v>100000</v>
      </c>
    </row>
    <row r="35" spans="1:9" ht="63">
      <c r="A35" s="77"/>
      <c r="B35" s="86"/>
      <c r="C35" s="88"/>
      <c r="D35" s="72"/>
      <c r="E35" s="52" t="s">
        <v>99</v>
      </c>
      <c r="F35" s="28"/>
      <c r="G35" s="28"/>
      <c r="H35" s="28"/>
      <c r="I35" s="22">
        <v>150000</v>
      </c>
    </row>
    <row r="36" spans="1:9" ht="47.25">
      <c r="A36" s="77"/>
      <c r="B36" s="86"/>
      <c r="C36" s="88"/>
      <c r="D36" s="72"/>
      <c r="E36" s="52" t="s">
        <v>32</v>
      </c>
      <c r="F36" s="28"/>
      <c r="G36" s="28"/>
      <c r="H36" s="28"/>
      <c r="I36" s="22">
        <v>10000</v>
      </c>
    </row>
    <row r="37" spans="1:9" ht="47.25">
      <c r="A37" s="77"/>
      <c r="B37" s="86"/>
      <c r="C37" s="88"/>
      <c r="D37" s="72"/>
      <c r="E37" s="52" t="s">
        <v>77</v>
      </c>
      <c r="F37" s="28"/>
      <c r="G37" s="28"/>
      <c r="H37" s="28"/>
      <c r="I37" s="22">
        <v>500000</v>
      </c>
    </row>
    <row r="38" spans="1:9" ht="78.75">
      <c r="A38" s="77"/>
      <c r="B38" s="86"/>
      <c r="C38" s="88"/>
      <c r="D38" s="72"/>
      <c r="E38" s="52" t="s">
        <v>100</v>
      </c>
      <c r="F38" s="47"/>
      <c r="G38" s="47"/>
      <c r="H38" s="47"/>
      <c r="I38" s="22">
        <f>198320+394.52+4.04</f>
        <v>198718.56</v>
      </c>
    </row>
    <row r="39" spans="1:11" ht="78.75">
      <c r="A39" s="77"/>
      <c r="B39" s="86"/>
      <c r="C39" s="88"/>
      <c r="D39" s="72"/>
      <c r="E39" s="52" t="s">
        <v>101</v>
      </c>
      <c r="F39" s="47"/>
      <c r="G39" s="47"/>
      <c r="H39" s="47"/>
      <c r="I39" s="22">
        <f>199156-1890+548.46</f>
        <v>197814.46</v>
      </c>
      <c r="K39" s="48"/>
    </row>
    <row r="40" spans="1:11" ht="78.75">
      <c r="A40" s="77"/>
      <c r="B40" s="86"/>
      <c r="C40" s="88"/>
      <c r="D40" s="72"/>
      <c r="E40" s="52" t="s">
        <v>102</v>
      </c>
      <c r="F40" s="47"/>
      <c r="G40" s="47"/>
      <c r="H40" s="47"/>
      <c r="I40" s="22">
        <f>198870+394.52</f>
        <v>199264.52</v>
      </c>
      <c r="K40" s="48"/>
    </row>
    <row r="41" spans="1:9" ht="78.75">
      <c r="A41" s="77"/>
      <c r="B41" s="86"/>
      <c r="C41" s="88"/>
      <c r="D41" s="72"/>
      <c r="E41" s="52" t="s">
        <v>103</v>
      </c>
      <c r="F41" s="47"/>
      <c r="G41" s="47"/>
      <c r="H41" s="47"/>
      <c r="I41" s="22">
        <f>196300+548.46</f>
        <v>196848.46</v>
      </c>
    </row>
    <row r="42" spans="1:9" ht="78.75">
      <c r="A42" s="77"/>
      <c r="B42" s="86"/>
      <c r="C42" s="88"/>
      <c r="D42" s="72"/>
      <c r="E42" s="52" t="s">
        <v>104</v>
      </c>
      <c r="F42" s="28"/>
      <c r="G42" s="28"/>
      <c r="H42" s="28"/>
      <c r="I42" s="22">
        <v>80999</v>
      </c>
    </row>
    <row r="43" spans="1:9" ht="63">
      <c r="A43" s="77"/>
      <c r="B43" s="86"/>
      <c r="C43" s="88"/>
      <c r="D43" s="72"/>
      <c r="E43" s="52" t="s">
        <v>39</v>
      </c>
      <c r="F43" s="28"/>
      <c r="G43" s="28"/>
      <c r="H43" s="28"/>
      <c r="I43" s="22">
        <f>1404550-46687</f>
        <v>1357863</v>
      </c>
    </row>
    <row r="44" spans="1:9" ht="94.5">
      <c r="A44" s="77"/>
      <c r="B44" s="86"/>
      <c r="C44" s="88"/>
      <c r="D44" s="72"/>
      <c r="E44" s="52" t="s">
        <v>105</v>
      </c>
      <c r="F44" s="28"/>
      <c r="G44" s="28"/>
      <c r="H44" s="28"/>
      <c r="I44" s="22">
        <f>53000+7480</f>
        <v>60480</v>
      </c>
    </row>
    <row r="45" spans="1:9" ht="78.75">
      <c r="A45" s="77"/>
      <c r="B45" s="86"/>
      <c r="C45" s="88"/>
      <c r="D45" s="72"/>
      <c r="E45" s="52" t="s">
        <v>37</v>
      </c>
      <c r="F45" s="28"/>
      <c r="G45" s="28"/>
      <c r="H45" s="28"/>
      <c r="I45" s="22">
        <f>791739+738750-7480-2863</f>
        <v>1520146</v>
      </c>
    </row>
    <row r="46" spans="1:9" ht="63">
      <c r="A46" s="77"/>
      <c r="B46" s="86"/>
      <c r="C46" s="88"/>
      <c r="D46" s="72"/>
      <c r="E46" s="54" t="s">
        <v>51</v>
      </c>
      <c r="F46" s="28"/>
      <c r="G46" s="28"/>
      <c r="H46" s="28"/>
      <c r="I46" s="22">
        <v>199615</v>
      </c>
    </row>
    <row r="47" spans="1:12" ht="63">
      <c r="A47" s="77"/>
      <c r="B47" s="86"/>
      <c r="C47" s="88"/>
      <c r="D47" s="72"/>
      <c r="E47" s="54" t="s">
        <v>50</v>
      </c>
      <c r="F47" s="28"/>
      <c r="G47" s="28"/>
      <c r="H47" s="28"/>
      <c r="I47" s="22">
        <f>1300000+189033-3488</f>
        <v>1485545</v>
      </c>
      <c r="L47" s="48"/>
    </row>
    <row r="48" spans="1:12" ht="47.25">
      <c r="A48" s="77"/>
      <c r="B48" s="86"/>
      <c r="C48" s="88"/>
      <c r="D48" s="72"/>
      <c r="E48" s="54" t="s">
        <v>106</v>
      </c>
      <c r="F48" s="28"/>
      <c r="G48" s="28"/>
      <c r="H48" s="28"/>
      <c r="I48" s="22">
        <v>69950.74</v>
      </c>
      <c r="K48" s="48"/>
      <c r="L48" s="48"/>
    </row>
    <row r="49" spans="1:12" ht="94.5">
      <c r="A49" s="77"/>
      <c r="B49" s="86"/>
      <c r="C49" s="88"/>
      <c r="D49" s="72"/>
      <c r="E49" s="57" t="s">
        <v>108</v>
      </c>
      <c r="F49" s="28"/>
      <c r="G49" s="28"/>
      <c r="H49" s="28"/>
      <c r="I49" s="58">
        <v>16805.26</v>
      </c>
      <c r="K49" s="48"/>
      <c r="L49" s="48"/>
    </row>
    <row r="50" spans="1:9" ht="78.75">
      <c r="A50" s="77"/>
      <c r="B50" s="86"/>
      <c r="C50" s="88"/>
      <c r="D50" s="72"/>
      <c r="E50" s="57" t="s">
        <v>107</v>
      </c>
      <c r="F50" s="28"/>
      <c r="G50" s="28"/>
      <c r="H50" s="28"/>
      <c r="I50" s="58">
        <v>27924</v>
      </c>
    </row>
    <row r="51" spans="1:9" s="2" customFormat="1" ht="15.75">
      <c r="A51" s="76" t="s">
        <v>46</v>
      </c>
      <c r="B51" s="85" t="s">
        <v>47</v>
      </c>
      <c r="C51" s="87" t="s">
        <v>49</v>
      </c>
      <c r="D51" s="71" t="s">
        <v>48</v>
      </c>
      <c r="E51" s="51" t="s">
        <v>13</v>
      </c>
      <c r="F51" s="26"/>
      <c r="G51" s="26"/>
      <c r="H51" s="26"/>
      <c r="I51" s="21">
        <f>I52+I53</f>
        <v>555500</v>
      </c>
    </row>
    <row r="52" spans="1:9" ht="63">
      <c r="A52" s="77"/>
      <c r="B52" s="86"/>
      <c r="C52" s="88"/>
      <c r="D52" s="72"/>
      <c r="E52" s="52" t="s">
        <v>96</v>
      </c>
      <c r="F52" s="25"/>
      <c r="G52" s="25"/>
      <c r="H52" s="25"/>
      <c r="I52" s="22">
        <v>292500</v>
      </c>
    </row>
    <row r="53" spans="1:9" ht="47.25">
      <c r="A53" s="89"/>
      <c r="B53" s="90"/>
      <c r="C53" s="92"/>
      <c r="D53" s="91"/>
      <c r="E53" s="52" t="s">
        <v>97</v>
      </c>
      <c r="F53" s="25"/>
      <c r="G53" s="25"/>
      <c r="H53" s="25"/>
      <c r="I53" s="22">
        <v>263000</v>
      </c>
    </row>
    <row r="54" spans="1:9" ht="15.75">
      <c r="A54" s="76" t="s">
        <v>41</v>
      </c>
      <c r="B54" s="85" t="s">
        <v>42</v>
      </c>
      <c r="C54" s="87" t="s">
        <v>44</v>
      </c>
      <c r="D54" s="71" t="s">
        <v>43</v>
      </c>
      <c r="E54" s="51" t="s">
        <v>13</v>
      </c>
      <c r="F54" s="28"/>
      <c r="G54" s="28"/>
      <c r="H54" s="28"/>
      <c r="I54" s="27">
        <f>I56+I55</f>
        <v>222000</v>
      </c>
    </row>
    <row r="55" spans="1:9" ht="47.25">
      <c r="A55" s="77"/>
      <c r="B55" s="86"/>
      <c r="C55" s="88"/>
      <c r="D55" s="72"/>
      <c r="E55" s="52" t="s">
        <v>135</v>
      </c>
      <c r="F55" s="28"/>
      <c r="G55" s="28"/>
      <c r="H55" s="28"/>
      <c r="I55" s="22">
        <v>62000</v>
      </c>
    </row>
    <row r="56" spans="1:9" ht="105" customHeight="1">
      <c r="A56" s="89"/>
      <c r="B56" s="90"/>
      <c r="C56" s="92"/>
      <c r="D56" s="91"/>
      <c r="E56" s="52" t="s">
        <v>40</v>
      </c>
      <c r="F56" s="28"/>
      <c r="G56" s="28"/>
      <c r="H56" s="28"/>
      <c r="I56" s="22">
        <v>160000</v>
      </c>
    </row>
    <row r="57" spans="1:9" ht="93.75">
      <c r="A57" s="40" t="s">
        <v>63</v>
      </c>
      <c r="B57" s="42"/>
      <c r="C57" s="29"/>
      <c r="D57" s="41" t="s">
        <v>67</v>
      </c>
      <c r="E57" s="51"/>
      <c r="F57" s="28"/>
      <c r="G57" s="28"/>
      <c r="H57" s="28"/>
      <c r="I57" s="30">
        <f>I58</f>
        <v>3345592</v>
      </c>
    </row>
    <row r="58" spans="1:9" ht="31.5" customHeight="1">
      <c r="A58" s="76" t="s">
        <v>64</v>
      </c>
      <c r="B58" s="85" t="s">
        <v>65</v>
      </c>
      <c r="C58" s="87" t="s">
        <v>66</v>
      </c>
      <c r="D58" s="41"/>
      <c r="E58" s="51" t="s">
        <v>13</v>
      </c>
      <c r="F58" s="28"/>
      <c r="G58" s="28"/>
      <c r="H58" s="28"/>
      <c r="I58" s="30">
        <f>I59</f>
        <v>3345592</v>
      </c>
    </row>
    <row r="59" spans="1:9" ht="139.5" customHeight="1">
      <c r="A59" s="89"/>
      <c r="B59" s="90"/>
      <c r="C59" s="92"/>
      <c r="D59" s="95" t="s">
        <v>68</v>
      </c>
      <c r="E59" s="96"/>
      <c r="F59" s="28"/>
      <c r="G59" s="28"/>
      <c r="H59" s="28"/>
      <c r="I59" s="59">
        <v>3345592</v>
      </c>
    </row>
    <row r="60" spans="1:9" s="5" customFormat="1" ht="56.25">
      <c r="A60" s="40" t="s">
        <v>57</v>
      </c>
      <c r="B60" s="40"/>
      <c r="C60" s="20"/>
      <c r="D60" s="41" t="s">
        <v>53</v>
      </c>
      <c r="E60" s="51"/>
      <c r="F60" s="28"/>
      <c r="G60" s="28"/>
      <c r="H60" s="28"/>
      <c r="I60" s="31">
        <f>I61</f>
        <v>773051</v>
      </c>
    </row>
    <row r="61" spans="1:9" s="2" customFormat="1" ht="15.75">
      <c r="A61" s="76" t="s">
        <v>54</v>
      </c>
      <c r="B61" s="97">
        <v>4060</v>
      </c>
      <c r="C61" s="98" t="s">
        <v>55</v>
      </c>
      <c r="D61" s="99" t="s">
        <v>56</v>
      </c>
      <c r="E61" s="51" t="s">
        <v>13</v>
      </c>
      <c r="F61" s="26"/>
      <c r="G61" s="26"/>
      <c r="H61" s="26"/>
      <c r="I61" s="21">
        <f>I62+I66+I63+I64+I65</f>
        <v>773051</v>
      </c>
    </row>
    <row r="62" spans="1:9" s="5" customFormat="1" ht="47.25">
      <c r="A62" s="77"/>
      <c r="B62" s="97"/>
      <c r="C62" s="98"/>
      <c r="D62" s="99"/>
      <c r="E62" s="52" t="s">
        <v>109</v>
      </c>
      <c r="F62" s="25"/>
      <c r="G62" s="25"/>
      <c r="H62" s="25"/>
      <c r="I62" s="22">
        <f>138000+82000+67457</f>
        <v>287457</v>
      </c>
    </row>
    <row r="63" spans="1:9" s="5" customFormat="1" ht="47.25">
      <c r="A63" s="77"/>
      <c r="B63" s="97"/>
      <c r="C63" s="98"/>
      <c r="D63" s="99"/>
      <c r="E63" s="52" t="s">
        <v>92</v>
      </c>
      <c r="F63" s="25"/>
      <c r="G63" s="25"/>
      <c r="H63" s="25"/>
      <c r="I63" s="22">
        <v>83549</v>
      </c>
    </row>
    <row r="64" spans="1:9" s="5" customFormat="1" ht="63">
      <c r="A64" s="77"/>
      <c r="B64" s="97"/>
      <c r="C64" s="98"/>
      <c r="D64" s="99"/>
      <c r="E64" s="52" t="s">
        <v>110</v>
      </c>
      <c r="F64" s="25"/>
      <c r="G64" s="25"/>
      <c r="H64" s="25"/>
      <c r="I64" s="22">
        <v>50000</v>
      </c>
    </row>
    <row r="65" spans="1:9" s="5" customFormat="1" ht="63">
      <c r="A65" s="77"/>
      <c r="B65" s="97"/>
      <c r="C65" s="98"/>
      <c r="D65" s="99"/>
      <c r="E65" s="52" t="s">
        <v>90</v>
      </c>
      <c r="F65" s="25"/>
      <c r="G65" s="25"/>
      <c r="H65" s="25"/>
      <c r="I65" s="22">
        <v>54000</v>
      </c>
    </row>
    <row r="66" spans="1:9" ht="66" customHeight="1">
      <c r="A66" s="89"/>
      <c r="B66" s="97"/>
      <c r="C66" s="98"/>
      <c r="D66" s="99"/>
      <c r="E66" s="53" t="s">
        <v>93</v>
      </c>
      <c r="F66" s="25"/>
      <c r="G66" s="25"/>
      <c r="H66" s="25"/>
      <c r="I66" s="22">
        <f>228789+69256</f>
        <v>298045</v>
      </c>
    </row>
    <row r="67" spans="1:9" s="3" customFormat="1" ht="56.25">
      <c r="A67" s="40" t="s">
        <v>28</v>
      </c>
      <c r="B67" s="40"/>
      <c r="C67" s="23"/>
      <c r="D67" s="41" t="s">
        <v>26</v>
      </c>
      <c r="E67" s="50"/>
      <c r="F67" s="25"/>
      <c r="G67" s="25"/>
      <c r="H67" s="25"/>
      <c r="I67" s="21">
        <f>I68+I71</f>
        <v>19560514</v>
      </c>
    </row>
    <row r="68" spans="1:9" ht="15.75">
      <c r="A68" s="67">
        <v>3719750</v>
      </c>
      <c r="B68" s="64">
        <v>9750</v>
      </c>
      <c r="C68" s="73" t="s">
        <v>27</v>
      </c>
      <c r="D68" s="71" t="s">
        <v>36</v>
      </c>
      <c r="E68" s="51" t="s">
        <v>13</v>
      </c>
      <c r="F68" s="25"/>
      <c r="G68" s="25"/>
      <c r="H68" s="25"/>
      <c r="I68" s="27">
        <f>I70+I69</f>
        <v>1135043</v>
      </c>
    </row>
    <row r="69" spans="1:9" ht="63">
      <c r="A69" s="68"/>
      <c r="B69" s="65"/>
      <c r="C69" s="74"/>
      <c r="D69" s="72"/>
      <c r="E69" s="52" t="s">
        <v>71</v>
      </c>
      <c r="F69" s="25"/>
      <c r="G69" s="25"/>
      <c r="H69" s="25"/>
      <c r="I69" s="22">
        <v>595418</v>
      </c>
    </row>
    <row r="70" spans="1:9" ht="69" customHeight="1">
      <c r="A70" s="69"/>
      <c r="B70" s="66"/>
      <c r="C70" s="100"/>
      <c r="D70" s="91"/>
      <c r="E70" s="52" t="s">
        <v>35</v>
      </c>
      <c r="F70" s="26"/>
      <c r="G70" s="26"/>
      <c r="H70" s="26"/>
      <c r="I70" s="22">
        <v>539625</v>
      </c>
    </row>
    <row r="71" spans="1:9" ht="15.75" customHeight="1">
      <c r="A71" s="67">
        <v>3719770</v>
      </c>
      <c r="B71" s="64">
        <v>9770</v>
      </c>
      <c r="C71" s="73" t="s">
        <v>27</v>
      </c>
      <c r="D71" s="71" t="s">
        <v>30</v>
      </c>
      <c r="E71" s="51" t="s">
        <v>13</v>
      </c>
      <c r="F71" s="26"/>
      <c r="G71" s="26"/>
      <c r="H71" s="26"/>
      <c r="I71" s="27">
        <f>SUM(I72:I101)</f>
        <v>18425471</v>
      </c>
    </row>
    <row r="72" spans="1:9" ht="63">
      <c r="A72" s="68"/>
      <c r="B72" s="65"/>
      <c r="C72" s="74"/>
      <c r="D72" s="72"/>
      <c r="E72" s="52" t="s">
        <v>45</v>
      </c>
      <c r="F72" s="25"/>
      <c r="G72" s="25"/>
      <c r="H72" s="25"/>
      <c r="I72" s="22">
        <v>1200000</v>
      </c>
    </row>
    <row r="73" spans="1:9" ht="78.75">
      <c r="A73" s="68"/>
      <c r="B73" s="65"/>
      <c r="C73" s="74"/>
      <c r="D73" s="72"/>
      <c r="E73" s="52" t="s">
        <v>133</v>
      </c>
      <c r="F73" s="25"/>
      <c r="G73" s="25"/>
      <c r="H73" s="25"/>
      <c r="I73" s="22">
        <v>817900</v>
      </c>
    </row>
    <row r="74" spans="1:9" ht="63">
      <c r="A74" s="68"/>
      <c r="B74" s="65"/>
      <c r="C74" s="74"/>
      <c r="D74" s="72"/>
      <c r="E74" s="52" t="s">
        <v>38</v>
      </c>
      <c r="F74" s="25"/>
      <c r="G74" s="25"/>
      <c r="H74" s="25"/>
      <c r="I74" s="22">
        <v>818509</v>
      </c>
    </row>
    <row r="75" spans="1:9" ht="63">
      <c r="A75" s="68"/>
      <c r="B75" s="65"/>
      <c r="C75" s="74"/>
      <c r="D75" s="72"/>
      <c r="E75" s="52" t="s">
        <v>31</v>
      </c>
      <c r="F75" s="25"/>
      <c r="G75" s="25"/>
      <c r="H75" s="25"/>
      <c r="I75" s="22">
        <v>783551</v>
      </c>
    </row>
    <row r="76" spans="1:9" ht="47.25">
      <c r="A76" s="68"/>
      <c r="B76" s="65"/>
      <c r="C76" s="74"/>
      <c r="D76" s="72"/>
      <c r="E76" s="53" t="s">
        <v>130</v>
      </c>
      <c r="F76" s="25"/>
      <c r="G76" s="25"/>
      <c r="H76" s="25"/>
      <c r="I76" s="22">
        <f>623270+682474-847750</f>
        <v>457994</v>
      </c>
    </row>
    <row r="77" spans="1:9" ht="63">
      <c r="A77" s="68"/>
      <c r="B77" s="65"/>
      <c r="C77" s="74"/>
      <c r="D77" s="72"/>
      <c r="E77" s="52" t="s">
        <v>33</v>
      </c>
      <c r="F77" s="25"/>
      <c r="G77" s="25"/>
      <c r="H77" s="25"/>
      <c r="I77" s="22">
        <v>484990</v>
      </c>
    </row>
    <row r="78" spans="1:9" ht="63">
      <c r="A78" s="68"/>
      <c r="B78" s="65"/>
      <c r="C78" s="74"/>
      <c r="D78" s="72"/>
      <c r="E78" s="52" t="s">
        <v>34</v>
      </c>
      <c r="F78" s="25"/>
      <c r="G78" s="25"/>
      <c r="H78" s="25"/>
      <c r="I78" s="22">
        <v>1327505</v>
      </c>
    </row>
    <row r="79" spans="1:9" ht="31.5">
      <c r="A79" s="68"/>
      <c r="B79" s="65"/>
      <c r="C79" s="74"/>
      <c r="D79" s="72"/>
      <c r="E79" s="52" t="s">
        <v>131</v>
      </c>
      <c r="F79" s="25"/>
      <c r="G79" s="25"/>
      <c r="H79" s="25"/>
      <c r="I79" s="22">
        <f>195000+110000+195000</f>
        <v>500000</v>
      </c>
    </row>
    <row r="80" spans="1:9" ht="63">
      <c r="A80" s="68"/>
      <c r="B80" s="65"/>
      <c r="C80" s="74"/>
      <c r="D80" s="72"/>
      <c r="E80" s="52" t="s">
        <v>76</v>
      </c>
      <c r="F80" s="32"/>
      <c r="G80" s="32"/>
      <c r="H80" s="32"/>
      <c r="I80" s="22">
        <v>299500</v>
      </c>
    </row>
    <row r="81" spans="1:9" ht="47.25">
      <c r="A81" s="68"/>
      <c r="B81" s="65"/>
      <c r="C81" s="74"/>
      <c r="D81" s="72"/>
      <c r="E81" s="52" t="s">
        <v>59</v>
      </c>
      <c r="F81" s="25"/>
      <c r="G81" s="25"/>
      <c r="H81" s="25"/>
      <c r="I81" s="22">
        <v>122222</v>
      </c>
    </row>
    <row r="82" spans="1:9" ht="47.25">
      <c r="A82" s="68"/>
      <c r="B82" s="65"/>
      <c r="C82" s="74"/>
      <c r="D82" s="72"/>
      <c r="E82" s="52" t="s">
        <v>58</v>
      </c>
      <c r="F82" s="25"/>
      <c r="G82" s="25"/>
      <c r="H82" s="25"/>
      <c r="I82" s="22">
        <v>170696</v>
      </c>
    </row>
    <row r="83" spans="1:9" ht="31.5">
      <c r="A83" s="68"/>
      <c r="B83" s="65"/>
      <c r="C83" s="74"/>
      <c r="D83" s="72"/>
      <c r="E83" s="54" t="s">
        <v>52</v>
      </c>
      <c r="F83" s="28"/>
      <c r="G83" s="28"/>
      <c r="H83" s="28"/>
      <c r="I83" s="22">
        <v>290000</v>
      </c>
    </row>
    <row r="84" spans="1:9" ht="63">
      <c r="A84" s="68"/>
      <c r="B84" s="65"/>
      <c r="C84" s="74"/>
      <c r="D84" s="72"/>
      <c r="E84" s="54" t="s">
        <v>70</v>
      </c>
      <c r="F84" s="25"/>
      <c r="G84" s="25"/>
      <c r="H84" s="25"/>
      <c r="I84" s="22">
        <v>119057.09</v>
      </c>
    </row>
    <row r="85" spans="1:9" ht="63">
      <c r="A85" s="68"/>
      <c r="B85" s="65"/>
      <c r="C85" s="74"/>
      <c r="D85" s="72"/>
      <c r="E85" s="54" t="s">
        <v>72</v>
      </c>
      <c r="F85" s="25"/>
      <c r="G85" s="25"/>
      <c r="H85" s="25"/>
      <c r="I85" s="22">
        <f>600000+492610-159909.99</f>
        <v>932700.01</v>
      </c>
    </row>
    <row r="86" spans="1:9" ht="31.5">
      <c r="A86" s="68"/>
      <c r="B86" s="65"/>
      <c r="C86" s="74"/>
      <c r="D86" s="72"/>
      <c r="E86" s="54" t="s">
        <v>75</v>
      </c>
      <c r="F86" s="25"/>
      <c r="G86" s="25"/>
      <c r="H86" s="25"/>
      <c r="I86" s="22">
        <v>298000</v>
      </c>
    </row>
    <row r="87" spans="1:9" ht="47.25">
      <c r="A87" s="68"/>
      <c r="B87" s="65"/>
      <c r="C87" s="74"/>
      <c r="D87" s="72"/>
      <c r="E87" s="53" t="s">
        <v>91</v>
      </c>
      <c r="F87" s="32"/>
      <c r="G87" s="32"/>
      <c r="H87" s="32"/>
      <c r="I87" s="22">
        <f>500000</f>
        <v>500000</v>
      </c>
    </row>
    <row r="88" spans="1:9" ht="67.5" customHeight="1">
      <c r="A88" s="68"/>
      <c r="B88" s="65"/>
      <c r="C88" s="74"/>
      <c r="D88" s="72"/>
      <c r="E88" s="53" t="s">
        <v>81</v>
      </c>
      <c r="F88" s="32"/>
      <c r="G88" s="32"/>
      <c r="H88" s="32"/>
      <c r="I88" s="22">
        <v>884927.2</v>
      </c>
    </row>
    <row r="89" spans="1:9" ht="56.25" customHeight="1">
      <c r="A89" s="68"/>
      <c r="B89" s="65"/>
      <c r="C89" s="74"/>
      <c r="D89" s="72"/>
      <c r="E89" s="53" t="s">
        <v>82</v>
      </c>
      <c r="F89" s="32"/>
      <c r="G89" s="32"/>
      <c r="H89" s="32"/>
      <c r="I89" s="22">
        <v>1189838.4</v>
      </c>
    </row>
    <row r="90" spans="1:9" ht="124.5" customHeight="1">
      <c r="A90" s="68"/>
      <c r="B90" s="65"/>
      <c r="C90" s="74"/>
      <c r="D90" s="72"/>
      <c r="E90" s="53" t="s">
        <v>78</v>
      </c>
      <c r="F90" s="32"/>
      <c r="G90" s="32"/>
      <c r="H90" s="32"/>
      <c r="I90" s="22">
        <v>711792</v>
      </c>
    </row>
    <row r="91" spans="1:9" ht="34.5" customHeight="1">
      <c r="A91" s="68"/>
      <c r="B91" s="65"/>
      <c r="C91" s="74"/>
      <c r="D91" s="72"/>
      <c r="E91" s="53" t="s">
        <v>89</v>
      </c>
      <c r="F91" s="32"/>
      <c r="G91" s="32"/>
      <c r="H91" s="32"/>
      <c r="I91" s="22">
        <v>295000</v>
      </c>
    </row>
    <row r="92" spans="1:9" ht="34.5" customHeight="1">
      <c r="A92" s="68"/>
      <c r="B92" s="65"/>
      <c r="C92" s="74"/>
      <c r="D92" s="72"/>
      <c r="E92" s="53" t="s">
        <v>83</v>
      </c>
      <c r="F92" s="32"/>
      <c r="G92" s="32"/>
      <c r="H92" s="32"/>
      <c r="I92" s="22">
        <v>286000</v>
      </c>
    </row>
    <row r="93" spans="1:9" ht="54" customHeight="1">
      <c r="A93" s="68"/>
      <c r="B93" s="65"/>
      <c r="C93" s="74"/>
      <c r="D93" s="72"/>
      <c r="E93" s="53" t="s">
        <v>79</v>
      </c>
      <c r="F93" s="32"/>
      <c r="G93" s="32"/>
      <c r="H93" s="32"/>
      <c r="I93" s="22">
        <v>446442</v>
      </c>
    </row>
    <row r="94" spans="1:9" ht="69" customHeight="1">
      <c r="A94" s="68"/>
      <c r="B94" s="65"/>
      <c r="C94" s="74"/>
      <c r="D94" s="72"/>
      <c r="E94" s="53" t="s">
        <v>84</v>
      </c>
      <c r="F94" s="32"/>
      <c r="G94" s="32"/>
      <c r="H94" s="32"/>
      <c r="I94" s="22">
        <v>400000</v>
      </c>
    </row>
    <row r="95" spans="1:9" ht="36.75" customHeight="1">
      <c r="A95" s="68"/>
      <c r="B95" s="65"/>
      <c r="C95" s="74"/>
      <c r="D95" s="72"/>
      <c r="E95" s="53" t="s">
        <v>85</v>
      </c>
      <c r="F95" s="32"/>
      <c r="G95" s="32"/>
      <c r="H95" s="32"/>
      <c r="I95" s="22">
        <v>116005</v>
      </c>
    </row>
    <row r="96" spans="1:9" ht="48" customHeight="1">
      <c r="A96" s="68"/>
      <c r="B96" s="65"/>
      <c r="C96" s="74"/>
      <c r="D96" s="72"/>
      <c r="E96" s="53" t="s">
        <v>132</v>
      </c>
      <c r="F96" s="32"/>
      <c r="G96" s="32"/>
      <c r="H96" s="32"/>
      <c r="I96" s="22">
        <v>500000</v>
      </c>
    </row>
    <row r="97" spans="1:9" ht="51" customHeight="1">
      <c r="A97" s="68"/>
      <c r="B97" s="65"/>
      <c r="C97" s="74"/>
      <c r="D97" s="72"/>
      <c r="E97" s="53" t="s">
        <v>86</v>
      </c>
      <c r="F97" s="32"/>
      <c r="G97" s="32"/>
      <c r="H97" s="32"/>
      <c r="I97" s="22">
        <v>1327800</v>
      </c>
    </row>
    <row r="98" spans="1:9" ht="55.5" customHeight="1">
      <c r="A98" s="68"/>
      <c r="B98" s="65"/>
      <c r="C98" s="74"/>
      <c r="D98" s="72"/>
      <c r="E98" s="53" t="s">
        <v>87</v>
      </c>
      <c r="F98" s="32"/>
      <c r="G98" s="32"/>
      <c r="H98" s="32"/>
      <c r="I98" s="22">
        <f>1103260-108922</f>
        <v>994338</v>
      </c>
    </row>
    <row r="99" spans="1:9" ht="54" customHeight="1">
      <c r="A99" s="68"/>
      <c r="B99" s="65"/>
      <c r="C99" s="74"/>
      <c r="D99" s="72"/>
      <c r="E99" s="53" t="s">
        <v>88</v>
      </c>
      <c r="F99" s="32"/>
      <c r="G99" s="32"/>
      <c r="H99" s="32"/>
      <c r="I99" s="22">
        <v>401858</v>
      </c>
    </row>
    <row r="100" spans="1:9" ht="54" customHeight="1">
      <c r="A100" s="68"/>
      <c r="B100" s="65"/>
      <c r="C100" s="74"/>
      <c r="D100" s="72"/>
      <c r="E100" s="53" t="s">
        <v>134</v>
      </c>
      <c r="F100" s="32"/>
      <c r="G100" s="32"/>
      <c r="H100" s="32"/>
      <c r="I100" s="22">
        <v>401494</v>
      </c>
    </row>
    <row r="101" spans="1:9" ht="98.25" customHeight="1">
      <c r="A101" s="69"/>
      <c r="B101" s="66"/>
      <c r="C101" s="100"/>
      <c r="D101" s="91"/>
      <c r="E101" s="53" t="s">
        <v>80</v>
      </c>
      <c r="F101" s="32"/>
      <c r="G101" s="32"/>
      <c r="H101" s="32"/>
      <c r="I101" s="22">
        <v>1347352.3</v>
      </c>
    </row>
    <row r="102" spans="1:9" s="2" customFormat="1" ht="18.75">
      <c r="A102" s="84" t="s">
        <v>8</v>
      </c>
      <c r="B102" s="84"/>
      <c r="C102" s="84"/>
      <c r="D102" s="84"/>
      <c r="E102" s="24"/>
      <c r="F102" s="25"/>
      <c r="G102" s="25"/>
      <c r="H102" s="25"/>
      <c r="I102" s="21">
        <f>I67+I32+I14+I60+I10+I57</f>
        <v>45980215.11</v>
      </c>
    </row>
    <row r="103" spans="1:9" s="2" customFormat="1" ht="24.75" customHeight="1">
      <c r="A103" s="43"/>
      <c r="B103" s="43"/>
      <c r="C103" s="33"/>
      <c r="D103" s="44"/>
      <c r="E103" s="34"/>
      <c r="F103" s="35"/>
      <c r="G103" s="35"/>
      <c r="H103" s="35"/>
      <c r="I103" s="36"/>
    </row>
    <row r="104" spans="1:9" s="4" customFormat="1" ht="20.25">
      <c r="A104" s="7"/>
      <c r="B104" s="7"/>
      <c r="C104" s="45" t="s">
        <v>9</v>
      </c>
      <c r="D104" s="46"/>
      <c r="E104" s="1"/>
      <c r="F104" s="37" t="s">
        <v>10</v>
      </c>
      <c r="I104" s="3"/>
    </row>
    <row r="105" spans="1:9" s="2" customFormat="1" ht="18.75">
      <c r="A105" s="8"/>
      <c r="B105" s="8"/>
      <c r="C105" s="8"/>
      <c r="D105" s="9"/>
      <c r="E105" s="10"/>
      <c r="F105" s="38"/>
      <c r="G105" s="38"/>
      <c r="H105" s="38"/>
      <c r="I105" s="38"/>
    </row>
  </sheetData>
  <sheetProtection/>
  <mergeCells count="45">
    <mergeCell ref="G4:I4"/>
    <mergeCell ref="G5:I5"/>
    <mergeCell ref="D71:D101"/>
    <mergeCell ref="C61:C66"/>
    <mergeCell ref="D61:D66"/>
    <mergeCell ref="C54:C56"/>
    <mergeCell ref="D68:D70"/>
    <mergeCell ref="C68:C70"/>
    <mergeCell ref="C71:C101"/>
    <mergeCell ref="D11:D12"/>
    <mergeCell ref="A61:A66"/>
    <mergeCell ref="D59:E59"/>
    <mergeCell ref="B51:B53"/>
    <mergeCell ref="C51:C53"/>
    <mergeCell ref="A58:A59"/>
    <mergeCell ref="A51:A53"/>
    <mergeCell ref="D33:D50"/>
    <mergeCell ref="B61:B66"/>
    <mergeCell ref="D51:D53"/>
    <mergeCell ref="B58:B59"/>
    <mergeCell ref="A33:A50"/>
    <mergeCell ref="B68:B70"/>
    <mergeCell ref="B11:B12"/>
    <mergeCell ref="B15:B31"/>
    <mergeCell ref="C11:C12"/>
    <mergeCell ref="I16:I20"/>
    <mergeCell ref="I25:I28"/>
    <mergeCell ref="A11:A12"/>
    <mergeCell ref="A102:D102"/>
    <mergeCell ref="B33:B50"/>
    <mergeCell ref="C33:C50"/>
    <mergeCell ref="A54:A56"/>
    <mergeCell ref="B54:B56"/>
    <mergeCell ref="D54:D56"/>
    <mergeCell ref="C58:C59"/>
    <mergeCell ref="B71:B101"/>
    <mergeCell ref="A71:A101"/>
    <mergeCell ref="A68:A70"/>
    <mergeCell ref="G3:I3"/>
    <mergeCell ref="D15:D31"/>
    <mergeCell ref="C15:C31"/>
    <mergeCell ref="A6:I6"/>
    <mergeCell ref="A7:I7"/>
    <mergeCell ref="C3:E3"/>
    <mergeCell ref="A15:A31"/>
  </mergeCells>
  <printOptions/>
  <pageMargins left="0.61" right="0.15748031496062992" top="0.37" bottom="0.22" header="0.4" footer="0.2"/>
  <pageSetup horizontalDpi="600" verticalDpi="600" orientation="portrait" paperSize="9" scale="5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2019-01-03T12:48:04Z</cp:lastPrinted>
  <dcterms:created xsi:type="dcterms:W3CDTF">2015-01-28T07:10:13Z</dcterms:created>
  <dcterms:modified xsi:type="dcterms:W3CDTF">2019-01-03T12:48:39Z</dcterms:modified>
  <cp:category/>
  <cp:version/>
  <cp:contentType/>
  <cp:contentStatus/>
</cp:coreProperties>
</file>